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ADMIN.DESKTOP-1PLNJRH\Downloads\"/>
    </mc:Choice>
  </mc:AlternateContent>
  <xr:revisionPtr revIDLastSave="0" documentId="8_{1417EA51-E194-49E4-A646-11E25E6243D1}" xr6:coauthVersionLast="45" xr6:coauthVersionMax="45" xr10:uidLastSave="{00000000-0000-0000-0000-000000000000}"/>
  <bookViews>
    <workbookView xWindow="-120" yWindow="-120" windowWidth="20730" windowHeight="11040" firstSheet="1" activeTab="7" xr2:uid="{00000000-000D-0000-FFFF-FFFF00000000}"/>
  </bookViews>
  <sheets>
    <sheet name="PAA 2024- DEPARTAMENTALES" sheetId="1" r:id="rId1"/>
    <sheet name="NIVEL CENTRAL" sheetId="4" r:id="rId2"/>
    <sheet name="Hoja3" sheetId="3" state="hidden" r:id="rId3"/>
    <sheet name="MODIFICACIÓN" sheetId="9" r:id="rId4"/>
    <sheet name="Servicios-Ley 115" sheetId="5" r:id="rId5"/>
    <sheet name="FOSFEC" sheetId="6" r:id="rId6"/>
    <sheet name="creditos" sheetId="7" r:id="rId7"/>
    <sheet name="Foniñez" sheetId="8" r:id="rId8"/>
  </sheets>
  <externalReferences>
    <externalReference r:id="rId9"/>
  </externalReferences>
  <definedNames>
    <definedName name="_xlnm._FilterDatabase" localSheetId="1" hidden="1">'NIVEL CENTRAL'!$A$6:$K$64</definedName>
    <definedName name="_xlnm._FilterDatabase" localSheetId="0" hidden="1">'PAA 2024- DEPARTAMENTALES'!$A$6:$K$90</definedName>
    <definedName name="_xlnm.Print_Area" localSheetId="0">'PAA 2024- DEPARTAMENTALES'!$B$1:$K$42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5" i="8" l="1"/>
  <c r="H114" i="8"/>
  <c r="H113" i="8"/>
  <c r="H112" i="8"/>
  <c r="H111" i="8"/>
  <c r="H110" i="8"/>
  <c r="H109" i="8"/>
  <c r="H108" i="8"/>
  <c r="H107" i="8"/>
  <c r="H106" i="8"/>
  <c r="H105" i="8"/>
  <c r="H104" i="8"/>
  <c r="H103" i="8"/>
  <c r="H102" i="8"/>
  <c r="H101" i="8"/>
  <c r="H100" i="8"/>
  <c r="H99" i="8"/>
  <c r="H96" i="8"/>
  <c r="H95" i="8"/>
  <c r="H94" i="8"/>
  <c r="H93" i="8"/>
  <c r="H92" i="8"/>
  <c r="H91" i="8"/>
  <c r="H90" i="8"/>
  <c r="H89" i="8"/>
  <c r="H88" i="8"/>
  <c r="H87" i="8"/>
  <c r="H86" i="8"/>
  <c r="H85" i="8"/>
  <c r="H84" i="8"/>
  <c r="H81" i="8"/>
  <c r="H80" i="8"/>
  <c r="H79" i="8"/>
  <c r="H78" i="8"/>
  <c r="H77" i="8"/>
  <c r="H76" i="8"/>
  <c r="H75" i="8"/>
  <c r="H74" i="8"/>
  <c r="H73" i="8"/>
  <c r="H72" i="8"/>
  <c r="H71" i="8"/>
  <c r="H70" i="8"/>
  <c r="H69" i="8"/>
  <c r="H66" i="8"/>
  <c r="H65" i="8"/>
  <c r="H64" i="8"/>
  <c r="H63" i="8"/>
  <c r="H62" i="8"/>
  <c r="H61" i="8"/>
  <c r="H60" i="8"/>
  <c r="H59" i="8"/>
  <c r="H58" i="8"/>
  <c r="H57" i="8"/>
  <c r="H56" i="8"/>
  <c r="H55" i="8"/>
  <c r="H54" i="8"/>
  <c r="H51" i="8"/>
  <c r="H50" i="8"/>
  <c r="H49" i="8"/>
  <c r="H48" i="8"/>
  <c r="H47" i="8"/>
  <c r="H46" i="8"/>
  <c r="H45" i="8"/>
  <c r="H44" i="8"/>
  <c r="H43" i="8"/>
  <c r="H42" i="8"/>
  <c r="H39" i="8"/>
  <c r="H38" i="8"/>
  <c r="H37" i="8"/>
  <c r="H36" i="8"/>
  <c r="H35" i="8"/>
  <c r="H34" i="8"/>
  <c r="H33" i="8"/>
  <c r="H32" i="8"/>
  <c r="H31" i="8"/>
  <c r="H30" i="8"/>
  <c r="H29" i="8"/>
  <c r="H28" i="8"/>
  <c r="H27" i="8"/>
  <c r="H26" i="8"/>
  <c r="H25" i="8"/>
  <c r="H24" i="8"/>
  <c r="H23" i="8"/>
  <c r="H22" i="8"/>
  <c r="H21" i="8"/>
  <c r="H20" i="8"/>
  <c r="H17" i="8"/>
  <c r="H16" i="8"/>
  <c r="H15" i="8"/>
  <c r="H14" i="8"/>
  <c r="H13" i="8"/>
  <c r="H12" i="8"/>
  <c r="H11" i="8"/>
  <c r="H10" i="8"/>
  <c r="H9" i="8"/>
  <c r="H8" i="8"/>
  <c r="H15" i="6"/>
  <c r="G15" i="6"/>
  <c r="H14" i="6"/>
  <c r="G14" i="6"/>
  <c r="H13" i="6"/>
  <c r="G13" i="6"/>
  <c r="H12" i="6"/>
  <c r="G12" i="6"/>
  <c r="H10" i="6"/>
  <c r="G10" i="6"/>
  <c r="G56" i="4" l="1"/>
  <c r="H28" i="4" l="1"/>
  <c r="H27" i="4"/>
  <c r="H26" i="4"/>
  <c r="H25" i="4"/>
  <c r="H24" i="4"/>
  <c r="H23" i="4"/>
  <c r="H22" i="4"/>
  <c r="H21" i="4"/>
  <c r="H19" i="4"/>
  <c r="H17" i="4"/>
  <c r="H16" i="4"/>
  <c r="H13" i="4"/>
  <c r="H12" i="4"/>
  <c r="H11" i="4"/>
  <c r="H10" i="4"/>
  <c r="H7" i="4"/>
  <c r="H40" i="4"/>
  <c r="H39" i="4"/>
  <c r="H38" i="4"/>
  <c r="H37" i="4"/>
  <c r="G90" i="1"/>
  <c r="H90" i="1" s="1"/>
  <c r="G89" i="1"/>
  <c r="H89" i="1" s="1"/>
  <c r="G88" i="1"/>
  <c r="H88" i="1" s="1"/>
  <c r="G87" i="1"/>
  <c r="H87" i="1" s="1"/>
  <c r="G86" i="1"/>
  <c r="H86" i="1" s="1"/>
  <c r="H85" i="1"/>
  <c r="H84" i="1"/>
  <c r="H83" i="1"/>
  <c r="G82" i="1"/>
  <c r="H82" i="1" s="1"/>
  <c r="G81" i="1"/>
  <c r="H81" i="1" s="1"/>
  <c r="H80" i="1"/>
  <c r="G80" i="1"/>
  <c r="G79" i="1"/>
  <c r="H79" i="1" s="1"/>
  <c r="H78" i="1"/>
  <c r="H77" i="1"/>
  <c r="G76" i="1"/>
  <c r="H76" i="1" s="1"/>
  <c r="G75" i="1"/>
  <c r="H75" i="1" s="1"/>
  <c r="G74" i="1"/>
  <c r="H74" i="1" s="1"/>
  <c r="G73" i="1"/>
  <c r="H73" i="1" s="1"/>
  <c r="H72" i="1"/>
  <c r="G70" i="1"/>
  <c r="H70" i="1" s="1"/>
  <c r="H69" i="1"/>
  <c r="H68" i="1"/>
  <c r="H67" i="1"/>
  <c r="H66" i="1"/>
  <c r="H65" i="1"/>
  <c r="H64" i="1"/>
  <c r="H63" i="1"/>
  <c r="G62" i="1"/>
  <c r="H62" i="1" s="1"/>
  <c r="G61" i="1"/>
  <c r="H61" i="1" s="1"/>
  <c r="G60" i="1"/>
  <c r="H60" i="1" s="1"/>
  <c r="H59" i="1"/>
  <c r="H58" i="1"/>
  <c r="H27" i="1"/>
</calcChain>
</file>

<file path=xl/sharedStrings.xml><?xml version="1.0" encoding="utf-8"?>
<sst xmlns="http://schemas.openxmlformats.org/spreadsheetml/2006/main" count="2732" uniqueCount="586">
  <si>
    <t>Descripción</t>
  </si>
  <si>
    <t>Fecha estimada de inicio de proceso de contratación</t>
  </si>
  <si>
    <t>Valor Total Estimado</t>
  </si>
  <si>
    <t>Duración Estimada del Contrato</t>
  </si>
  <si>
    <t>Modalidad de Selección</t>
  </si>
  <si>
    <t>Valor Vigencia Futura</t>
  </si>
  <si>
    <t>Plan Anual de Adquisiciones</t>
  </si>
  <si>
    <t>Observaciones</t>
  </si>
  <si>
    <t>COMCAJA 2024</t>
  </si>
  <si>
    <t>RUBRO</t>
  </si>
  <si>
    <t>Valor Vigencia 2024</t>
  </si>
  <si>
    <t>Área Solicitante</t>
  </si>
  <si>
    <t>Prestación de Servicios</t>
  </si>
  <si>
    <t>1 mes</t>
  </si>
  <si>
    <t>3 meses</t>
  </si>
  <si>
    <t>6 meses</t>
  </si>
  <si>
    <t>Dirección Administrativa</t>
  </si>
  <si>
    <t>N/A</t>
  </si>
  <si>
    <t>Valor mensual 2 millones</t>
  </si>
  <si>
    <t>MODALIDAD DE CONTRATACIÓN</t>
  </si>
  <si>
    <t>Contratación Directa (De 0 a 9.9 SMMLV) = $0 a $12.870.000</t>
  </si>
  <si>
    <t>Mínima cuantía (De 10 a 99.9 SMMLV) = $13.000.000 a $129.870.000</t>
  </si>
  <si>
    <t>Menor Cuantía (De 100 a 249,9 SMMLV) = $130.000.000 a $324.870</t>
  </si>
  <si>
    <t>Mayor Cuantía (superior a 250 SSMLV) = $325.000.000</t>
  </si>
  <si>
    <t>1 año</t>
  </si>
  <si>
    <t>Capacitación</t>
  </si>
  <si>
    <t>Recreación</t>
  </si>
  <si>
    <t xml:space="preserve">Arriendo sede </t>
  </si>
  <si>
    <t>Combustible</t>
  </si>
  <si>
    <t>Divulgación</t>
  </si>
  <si>
    <t>Elementos de aseo</t>
  </si>
  <si>
    <t>Elementos de cafetería</t>
  </si>
  <si>
    <t>Impresiones tipográficas</t>
  </si>
  <si>
    <t xml:space="preserve">Mant. Y Rep de Equipos de oficina e instalaciones </t>
  </si>
  <si>
    <t>Pasajes aéreos</t>
  </si>
  <si>
    <t>Taxis y buses - transportes</t>
  </si>
  <si>
    <t>Fletes y acarreos</t>
  </si>
  <si>
    <t>Útiles de escritorio  y papelería</t>
  </si>
  <si>
    <t>Viáticos</t>
  </si>
  <si>
    <t>Vigilancia</t>
  </si>
  <si>
    <t>Canales de Datos y Servicio de Internet</t>
  </si>
  <si>
    <t>Febrero</t>
  </si>
  <si>
    <t>11 meses</t>
  </si>
  <si>
    <t>Enero</t>
  </si>
  <si>
    <t>12 meses</t>
  </si>
  <si>
    <t>Marzo</t>
  </si>
  <si>
    <t>Unidad Departamental Guanía</t>
  </si>
  <si>
    <t>10 Dias</t>
  </si>
  <si>
    <t xml:space="preserve">Mantenimiento de equipo de oficina e instalaciones </t>
  </si>
  <si>
    <t xml:space="preserve">5 dias </t>
  </si>
  <si>
    <t>Se necesita contar con un vehiculo que garantice en optimo y seguro transporte de los equipos y demas elementos de la departamental</t>
  </si>
  <si>
    <t xml:space="preserve">5 Dias </t>
  </si>
  <si>
    <t xml:space="preserve">Arriendo Nueva Sede </t>
  </si>
  <si>
    <t>Mueble para sala de espera;Se requiere de tener un punto espera para los usuarios el cual brinde comodidad en la espera para su atencion, ya que, las sillas que actualmente existen se encuentan un poco deterioradas</t>
  </si>
  <si>
    <t>20 Dias</t>
  </si>
  <si>
    <t>Silla ergonomica para atencion  al usuario;Las sillas que utillizan los usuarios a la hora de la atencion estan muy deterioradas por el tiempo de uso</t>
  </si>
  <si>
    <t>20 dias</t>
  </si>
  <si>
    <t>Sillas de Escritorio;Las sillas de los funcionarios  presentan desgaste y deterioro por el tiempo de uso, lo cual, afecta la postura de los mismos,</t>
  </si>
  <si>
    <t xml:space="preserve">Comptadores para la departmental </t>
  </si>
  <si>
    <t>15 dias</t>
  </si>
  <si>
    <t xml:space="preserve">Impresora Multifuncional </t>
  </si>
  <si>
    <t>06/06/204</t>
  </si>
  <si>
    <t xml:space="preserve">Videobeam </t>
  </si>
  <si>
    <t>CARPAS PORTATILES CON LOS LOGOS INSTITUCIONALES</t>
  </si>
  <si>
    <t xml:space="preserve">Divulgacion </t>
  </si>
  <si>
    <t>Dispensador de Agua</t>
  </si>
  <si>
    <t xml:space="preserve">15 dias </t>
  </si>
  <si>
    <t>Ecaner</t>
  </si>
  <si>
    <t>Sillas Plasticas y mesas rimax</t>
  </si>
  <si>
    <t xml:space="preserve">INFLABLES PUBLICITARIOS ( CON LOS LOGOS DE LA CAJA) </t>
  </si>
  <si>
    <t>SONIDO PARA EVENTOS ACCESORIOS (Microfono, cableado, etc)</t>
  </si>
  <si>
    <t>MANTENIMIENTO AIRES ACONDICIONADOS</t>
  </si>
  <si>
    <t>FUMIGACION SEDE DEPARTAMENTAL 2 AL AÑO</t>
  </si>
  <si>
    <t xml:space="preserve">ADQUISICION DE ELEMENTOS DE PAPELERIA  </t>
  </si>
  <si>
    <t>Utiles de escritorio y papeleria</t>
  </si>
  <si>
    <t>ADQUISICION DE ELEMENTOS DE ASEO SEDE Y GYM</t>
  </si>
  <si>
    <t xml:space="preserve">Elementos de aseo </t>
  </si>
  <si>
    <t xml:space="preserve">ADQUISICION DE ELEMENTOS DE CAFETERIA </t>
  </si>
  <si>
    <t>DOTACION Y SUMINISTRO DE TRABAJADORES</t>
  </si>
  <si>
    <t xml:space="preserve">15 DIAS </t>
  </si>
  <si>
    <t>COMBUSTIBLE</t>
  </si>
  <si>
    <t>A definir</t>
  </si>
  <si>
    <t>combustible</t>
  </si>
  <si>
    <t>Utilies de Escritoria y papeleria</t>
  </si>
  <si>
    <t>Servicios de acueducto y alcantarillado</t>
  </si>
  <si>
    <t>servicios de acueducto y alcantarillado</t>
  </si>
  <si>
    <t>SERVICIOS ENERGIA ELECTRICA Y GAS</t>
  </si>
  <si>
    <t>servicios de energia electrica y gas</t>
  </si>
  <si>
    <t xml:space="preserve">MANTENIMIENTO DE EXTINTORES </t>
  </si>
  <si>
    <t xml:space="preserve">15 días </t>
  </si>
  <si>
    <t>Publicidad (cuñas radiales, perifoneos)</t>
  </si>
  <si>
    <t xml:space="preserve">10 meses </t>
  </si>
  <si>
    <t xml:space="preserve">divulgacion </t>
  </si>
  <si>
    <t xml:space="preserve">CONTRATACION DE UN (01) INSTRUCTOR PARA LA ESCUELAS DE FORMACIÓN DE DANZAS </t>
  </si>
  <si>
    <t>ACTIVIDAD DE RECREACIÓN CELEBRACIÓN DEL DIA DEL NIÑO</t>
  </si>
  <si>
    <t xml:space="preserve">1 mes </t>
  </si>
  <si>
    <t>ACTIVIDAD DE RECREACIÓN FESTIVAL DE COMETAS</t>
  </si>
  <si>
    <t xml:space="preserve">ACTIVIDAD DE RECREACIÓN CELEBRACION DE HALLOWEEN </t>
  </si>
  <si>
    <t xml:space="preserve">Se necesita trasladar todos los elementos que se encuentran en la departamental, archivo, escritorios, aires acondicionados, equipos, sillas, etc, y  arreglo del local  donde se encuentra la sede actualmente. </t>
  </si>
  <si>
    <t>Mant. Y  Rep. Equipos de Oficina e Intalaciones</t>
  </si>
  <si>
    <t>Se requiere de la instalacion de la Antena de internet, acometidas electricas y adeucaciones para cubiculos, arreglos locativos.</t>
  </si>
  <si>
    <t>Unidad Departamental Váupes</t>
  </si>
  <si>
    <t xml:space="preserve">Bienestar y capacitaciones al personal </t>
  </si>
  <si>
    <t>Enero a Diciembre</t>
  </si>
  <si>
    <t>12 MESES</t>
  </si>
  <si>
    <t>Bienestar y capacitación al personal</t>
  </si>
  <si>
    <t>NA</t>
  </si>
  <si>
    <t>Exámenes periodicos ocupuacionales</t>
  </si>
  <si>
    <t>Febrero a Diciembre</t>
  </si>
  <si>
    <t>11 MESES</t>
  </si>
  <si>
    <t>Salud Ocupacional</t>
  </si>
  <si>
    <t>Arriendo 2 locales H3 y H5- oficina</t>
  </si>
  <si>
    <t>Arriendo Gimnasio</t>
  </si>
  <si>
    <t>Arriendo Agencia de empleo H1</t>
  </si>
  <si>
    <t>Contrato de publicidad radial</t>
  </si>
  <si>
    <t>Elementos de papeleria</t>
  </si>
  <si>
    <t>Elementos de Aseo</t>
  </si>
  <si>
    <t>Elementos de Cafeteria</t>
  </si>
  <si>
    <t>Elemento de Cafeteria</t>
  </si>
  <si>
    <t>Mantenimiento y recarga de 4 extintores</t>
  </si>
  <si>
    <t>Julio</t>
  </si>
  <si>
    <t>Mantenimiento equipos de oficina</t>
  </si>
  <si>
    <t>Mantenimiento de tanque elevado</t>
  </si>
  <si>
    <t>Febrero y Octubre</t>
  </si>
  <si>
    <t>Mantenimiento Preventivo de ocho (8) aires acondicionados. Semestral</t>
  </si>
  <si>
    <t>Pintura Oficina</t>
  </si>
  <si>
    <t>Pintura Agencia</t>
  </si>
  <si>
    <t>Pintura Gimnasio</t>
  </si>
  <si>
    <t>Contratación Instructor Gimnasio</t>
  </si>
  <si>
    <t>Contratación Instructor EFD Futbol</t>
  </si>
  <si>
    <t>Contratación Instructor EFD Patinaje</t>
  </si>
  <si>
    <t>Dotacion Gimnasio</t>
  </si>
  <si>
    <t>Dotacion Patinaje</t>
  </si>
  <si>
    <t>Contratación de Foninez JEC - Coordinador</t>
  </si>
  <si>
    <t>Apropiación Foniñez</t>
  </si>
  <si>
    <t>Contratación Foniñez JEC - Instructores</t>
  </si>
  <si>
    <t>Febrero a Noviembre</t>
  </si>
  <si>
    <t>Contratación de Foninez AIPI - Cordinador</t>
  </si>
  <si>
    <t>Contratación Foniñez AIPI - Agentes</t>
  </si>
  <si>
    <t>(1) Equipo de computo portatil  - Jefe Departamental.
Diagnostico: Disco duro presenta fallas y la bateria solicta ser reemplazada. PORTATIL HP PROBOOK 440 G7 – PROCESADOR INTEL CORE I7
10510U – RAM 8GB – DISCO DURO SSD 512GB - NO DVD -
PANTALLA 14" HD - SISTEMA OPERATIVO WINDOWS 10 PRO</t>
  </si>
  <si>
    <t>a</t>
  </si>
  <si>
    <t>(1) Equipo de computo de escritorio para Asesor Comercial.
AIO HP 400 G5 – PROCESADOR INTEL CORE I5 9500T (2.2GHz) – RAM 8GB – DISCO DURO 500GB - PANTALLA 20" – SISTEMA
OPERATIVO WINDOWS 10 PRO</t>
  </si>
  <si>
    <t>Escritorio</t>
  </si>
  <si>
    <t>8 Sillas Ergonómicas</t>
  </si>
  <si>
    <t>2 Equipos de computo portatil para el programa FONIÑEZ.
Diagnstico: el equipo no enciende presenta fallas de board. 
PORTATIL HP PROBOOK 440 G7 - PROCESADOR INTEL CORE I5 10210U, RAM 8GB – DISCO DURO SSD 512GB - NO DVD - PANTALLA 14" HD – SISTEMA OPERATIVO WINDOWS 10 PRO</t>
  </si>
  <si>
    <t>Descansa pies</t>
  </si>
  <si>
    <t>Camara de Seguridad</t>
  </si>
  <si>
    <t>Actividades de Capacitación</t>
  </si>
  <si>
    <t>Actividades de Recreación</t>
  </si>
  <si>
    <t>Arriendo Sede</t>
  </si>
  <si>
    <t>Combustibles</t>
  </si>
  <si>
    <t>Correo- portes  y telegramas</t>
  </si>
  <si>
    <t>Correo Portes y Telegramas</t>
  </si>
  <si>
    <t>Impresiones Tipograficas</t>
  </si>
  <si>
    <t>Pasajes Aereos</t>
  </si>
  <si>
    <t>Taxis y Buses - Transportes</t>
  </si>
  <si>
    <t>Fletes y Acarreos</t>
  </si>
  <si>
    <t>Utiles de Escritorio y Papelería</t>
  </si>
  <si>
    <t>Gastos de Viaje</t>
  </si>
  <si>
    <t>Dotacion y Suministro a Trabajadores</t>
  </si>
  <si>
    <t>Unidad Departamental Guavíare</t>
  </si>
  <si>
    <t>Prestacion de Servicios</t>
  </si>
  <si>
    <t>8 USP, se solicita para cada uno de los equipos de computo de la departamental.
UPS CDP INTERACTIVA R-UPR758 750VA/W 8 TOMAS</t>
  </si>
  <si>
    <t>Promoción de la cultura de autocontrol- afiches tipo pendon alusivos a fomento de cultura del autocontrol</t>
  </si>
  <si>
    <t>GASTOS</t>
  </si>
  <si>
    <t>Control Interno</t>
  </si>
  <si>
    <t>solicitado mediante Presupuesto de COMCAJA</t>
  </si>
  <si>
    <t>1 MES</t>
  </si>
  <si>
    <t>PRESTACION DE SERVICIOS</t>
  </si>
  <si>
    <t>No.</t>
  </si>
  <si>
    <t>Es importante contar con el apoyo (externo) como complemento para las auditorias específicas a los procesos de Gestión Financiera y Contable; la cual se proyecta agendar dentro del programa anual de auditoría del año 2024 en el segundo semestre del año. Es importante precisar que esta Oficina de Control no cuenta en la actualidad con un profesional con estudios en contabilidad o administración financiera</t>
  </si>
  <si>
    <t>Profesional con estudios en contabilidad o administración financiera.</t>
  </si>
  <si>
    <t>Pago CLUB DE BANQUEROS
 Cuota de Sostenimiento mensual por las  acciones propiedad de COMCAJA</t>
  </si>
  <si>
    <t xml:space="preserve">Enero a Diciembre </t>
  </si>
  <si>
    <t xml:space="preserve">12 meses </t>
  </si>
  <si>
    <t>Rubro Afiliaciones  y suscripciones</t>
  </si>
  <si>
    <t>Dirección Administrativa 
Pago mensual de$896.000</t>
  </si>
  <si>
    <t>Pago FEDECAJAS
  Cuota  mensual por Afiliación a la Federación</t>
  </si>
  <si>
    <t>Dirección Administrativa 
Pago mensual de $1.063.896</t>
  </si>
  <si>
    <t xml:space="preserve">Servicio de Logistica para el Desarrollo de Asamblea General de afiliados (Pasajes Aereos, alquiler de salon, viaticós y/o gastos de viaje, Publicación NC y Dptales y publicidad, etc </t>
  </si>
  <si>
    <t xml:space="preserve">Marzo a Junio </t>
  </si>
  <si>
    <t xml:space="preserve">Contratación Directa y/o Orden de Servicio </t>
  </si>
  <si>
    <t>Rubro Gastos de Asamblea</t>
  </si>
  <si>
    <t xml:space="preserve">Dirección Administrativa </t>
  </si>
  <si>
    <t xml:space="preserve">Compra de Pasajes Aereos Personal de COMCAJA </t>
  </si>
  <si>
    <t>febrero a Diciembre de 2024</t>
  </si>
  <si>
    <t xml:space="preserve">Contratación directa </t>
  </si>
  <si>
    <t xml:space="preserve">Rubro Pasajes Aereos </t>
  </si>
  <si>
    <t xml:space="preserve">Rubro Pasajes Transporte </t>
  </si>
  <si>
    <t>Pago de seminarios, capacitaciones, cursos en los cuales COMCAJA participa. (FEDECAJAS Y ASOCAJAS)</t>
  </si>
  <si>
    <t>Marzo a Diciembre de 2024</t>
  </si>
  <si>
    <t xml:space="preserve">Rubro Bienestar y Capacitación </t>
  </si>
  <si>
    <t xml:space="preserve">Pago Anual, no se tiene conocimiento de una fecha especifica para el desarrollo de los seminarios y/o encuentros </t>
  </si>
  <si>
    <t xml:space="preserve">pago de transporte urbano terresTre o fluvial  correspondiente a viajes realizados por el personal de Comcaja </t>
  </si>
  <si>
    <t xml:space="preserve"> Encumplimiento a la normativadad en materia de archivistica  y teniendo en cuenta que a la fecha el archivo de los afiliados se encuentra  sin tramitar por falta de personal que realice el proceso de gestiòn  documental  de las novedades de empresas y trabajadores como son:  recepcion de documentos, revision, foliacion, radicacion, digitalizacion y archivo.  asi mismo  de debe dar cumplimienmto a las acciones recomendadas en la visita realizada por el Archivo General de la Nacion en el mes de septiembre de 2023, se requiere contratar 6  personas para el archivo misional </t>
  </si>
  <si>
    <t xml:space="preserve">Enero de 2024 </t>
  </si>
  <si>
    <t xml:space="preserve">Prestacion de Servicios </t>
  </si>
  <si>
    <t xml:space="preserve">$24.000.000
Por cada Contatista  en total 6 </t>
  </si>
  <si>
    <t xml:space="preserve">Departamento de Subsidio Familiar </t>
  </si>
  <si>
    <t xml:space="preserve">6 Tecnicos en archivo misional </t>
  </si>
  <si>
    <t xml:space="preserve">Servicio de Pólizas Programa de Seguros de COMCAJA </t>
  </si>
  <si>
    <t>Enero a Diciembre de 2024</t>
  </si>
  <si>
    <t xml:space="preserve">1 año </t>
  </si>
  <si>
    <t xml:space="preserve">Rubro Seguros </t>
  </si>
  <si>
    <t xml:space="preserve">El valor puede cambiar de acuerdo con las modificaciones que se presenten enel transcurso del año </t>
  </si>
  <si>
    <t>Servicio de Corretaje para la comercilaizacion de los inmuebles de COMCAJA</t>
  </si>
  <si>
    <t>el valor no puede determinarse hasta que sea aprobada la venta de los inmuebles por parte de la Superintendencia del Subsidio Familiar y se actualice el avaluo del innueble sujeto de la venta</t>
  </si>
  <si>
    <t xml:space="preserve">Servicio de Corretaje para la contratacion del program de seguros de COMCAJA </t>
  </si>
  <si>
    <t>Abril a Diciembre 2024</t>
  </si>
  <si>
    <t>No tiene valor ya que COMCAJA no realiza pago alguno al corredor de seguros</t>
  </si>
  <si>
    <t xml:space="preserve">servicios Renovación SOAT Vehículos COMCAJA </t>
  </si>
  <si>
    <t xml:space="preserve">1 mes  por compra </t>
  </si>
  <si>
    <t xml:space="preserve">Seguros SOAT </t>
  </si>
  <si>
    <t xml:space="preserve">Compras de elementos de cafetería Nivel Central y Departamentales   </t>
  </si>
  <si>
    <t xml:space="preserve">Rubro Cafetería </t>
  </si>
  <si>
    <t xml:space="preserve">Las compras se realizan acorde con la demanda de los elementos y a la disponibilidad de recursos </t>
  </si>
  <si>
    <t xml:space="preserve">Compras de elementos de Aseo Nivel Central y Departamentales   </t>
  </si>
  <si>
    <t xml:space="preserve">Rubro Aseo </t>
  </si>
  <si>
    <t xml:space="preserve">Compras de elementos de Papelería Nivel Central y Departamentales  </t>
  </si>
  <si>
    <t xml:space="preserve">Rubro Papelería </t>
  </si>
  <si>
    <t xml:space="preserve">Compra activos  bienes muebles para el normal desarrollo de las actividades en Nivel Central y Departamentales </t>
  </si>
  <si>
    <t>Febrero  a Diciembre de 2024</t>
  </si>
  <si>
    <t xml:space="preserve">Activas Menores </t>
  </si>
  <si>
    <t xml:space="preserve">Las compra se realiza  acorde con la disponibilidad de recursos </t>
  </si>
  <si>
    <t xml:space="preserve">Actualización Avalúos Inmuebles, obras de arte y vehiculos propiedad de COMCAJA </t>
  </si>
  <si>
    <t xml:space="preserve">Avalúos </t>
  </si>
  <si>
    <t xml:space="preserve">La compra se realiza  acorde con la disponibilidad de recursos </t>
  </si>
  <si>
    <t xml:space="preserve">Revisión tecnomecanica Vehiculos COMCAJA </t>
  </si>
  <si>
    <t xml:space="preserve">1 mes  </t>
  </si>
  <si>
    <t>Revisión Tecnicomecánica</t>
  </si>
  <si>
    <t xml:space="preserve">Suministro de Combustible para Vehiculos COMCAJA </t>
  </si>
  <si>
    <t>Enero  a Diciembre de 2024</t>
  </si>
  <si>
    <t xml:space="preserve">Combustible </t>
  </si>
  <si>
    <t xml:space="preserve">Expedición de Certificados de Tradicion y Libertad, Certificados Catastrales y demas documentos legales para inmuebles </t>
  </si>
  <si>
    <t>Gastos Notariales y Legales</t>
  </si>
  <si>
    <t xml:space="preserve">La compra se realiza  acorde con la solicitudes y/o proyectos </t>
  </si>
  <si>
    <t xml:space="preserve">Servicio de mensajeria a Nivel Nacional </t>
  </si>
  <si>
    <t>Correo, Portes y Telegramas</t>
  </si>
  <si>
    <t xml:space="preserve">Mantenimiento y reparación Equipo de oficina e instalaciones COMCAJA y Sedes Departamentales </t>
  </si>
  <si>
    <t xml:space="preserve">Mantenimiento y reparación Equipo de oficina e instalaciones COMCAJA </t>
  </si>
  <si>
    <t xml:space="preserve">Mantenimiento y Reparación de Vehiculos </t>
  </si>
  <si>
    <t xml:space="preserve">Mantenimiento  Vehiculos </t>
  </si>
  <si>
    <t xml:space="preserve">Servicio de Parqueadero </t>
  </si>
  <si>
    <t xml:space="preserve">Parqueadero </t>
  </si>
  <si>
    <t xml:space="preserve">Pago de Peajes </t>
  </si>
  <si>
    <t xml:space="preserve">Peajes </t>
  </si>
  <si>
    <t xml:space="preserve">Servicio de transporte Urbano personal de COMCAJA </t>
  </si>
  <si>
    <t>Taxis, buses y transportes</t>
  </si>
  <si>
    <t xml:space="preserve">Transporte de Mercancias a Nivel Nacional </t>
  </si>
  <si>
    <t xml:space="preserve">Fletes y Acarreos </t>
  </si>
  <si>
    <t>Custodia, Conservación, Manejo, Actualización  Archivo</t>
  </si>
  <si>
    <t xml:space="preserve">servicios por Orden de Prestación dde Servicios </t>
  </si>
  <si>
    <t xml:space="preserve">Prestación de Servicios </t>
  </si>
  <si>
    <t xml:space="preserve">Vigilancia Inmuebles de COMCAJA </t>
  </si>
  <si>
    <t xml:space="preserve">Vigilancia </t>
  </si>
  <si>
    <t>área administrativa</t>
  </si>
  <si>
    <t>PRESTAR SERVICIOS COMO AUXILIAR DE ARCHIVO EN PROCESOS DE ARCHIVO Y GESTION DOCUMENTAL .</t>
  </si>
  <si>
    <t>Área de Presupuesto y Tesoreria.</t>
  </si>
  <si>
    <t>PRESTAR EL SERVICIO DE OPERADOR DE INFORMACION A LA CAJA DE COMPENSACION FAMILIAR "COMCAJA" DE APORTES DE LA PLANILLA DE LIQUIDACION DE APORTES PILA.</t>
  </si>
  <si>
    <t>Gastos y comisiones  bancarios</t>
  </si>
  <si>
    <t>Profesional de Contabilidad</t>
  </si>
  <si>
    <t>Contabilidad</t>
  </si>
  <si>
    <t>Valor mensual 4 millones</t>
  </si>
  <si>
    <t>Desarrollo del Plan de Acción en seguridad de la información de COMCAJA:  implementación e implantación del Sistema de Gestión de Serguridad de la Información (SGSI).</t>
  </si>
  <si>
    <t>Soporte Tecnológico y Licenciamiento</t>
  </si>
  <si>
    <t>Oficina de TIC</t>
  </si>
  <si>
    <t>Soporte al Software de los MÓDULOS SISU</t>
  </si>
  <si>
    <t>Actualización ORFEO</t>
  </si>
  <si>
    <t>Renovación AVAST</t>
  </si>
  <si>
    <t>SISTEMA DE INFORMACION ERP WEB</t>
  </si>
  <si>
    <t>Renovación tecnológica</t>
  </si>
  <si>
    <t xml:space="preserve">Data Center </t>
  </si>
  <si>
    <t>Renovación SSL</t>
  </si>
  <si>
    <t>Servidor Virtual Privado (VPS) para la página Web de Comcaja</t>
  </si>
  <si>
    <t xml:space="preserve">Licencias de Terminal Service </t>
  </si>
  <si>
    <t>Renovación Firmas Digitales</t>
  </si>
  <si>
    <t>Cuentas correo electrónico
VIGENCIA HASTA EL AÑO 2026</t>
  </si>
  <si>
    <t>VALORES QUE DEPENDEN DEL VALOR DEL DÓLAR</t>
  </si>
  <si>
    <t>Internet Central</t>
  </si>
  <si>
    <t>Internet Guaviare</t>
  </si>
  <si>
    <t>Internet Vichada</t>
  </si>
  <si>
    <t>Internet Guainía</t>
  </si>
  <si>
    <t>Internet Vaupés</t>
  </si>
  <si>
    <t>Servidor en la Nube para Orfeo Web</t>
  </si>
  <si>
    <t>Mantenimiento de la UPS  para el Centro de Datos Nivel Central</t>
  </si>
  <si>
    <t>Mantenimiento de Equipo de Oficina e Instalaciones</t>
  </si>
  <si>
    <t>Adquisición de un sistema de Aire Acondicionado para el Centro de Datos Nivel Central</t>
  </si>
  <si>
    <t>Mantenimiento Equipos Nivel Central y despartamentales</t>
  </si>
  <si>
    <t>Telefonía Celular Nivel Central
SIN FOSFEC NI FONDOS</t>
  </si>
  <si>
    <t>Servicio de Teléfono Celular</t>
  </si>
  <si>
    <t>Telefonía Celular Fosfec</t>
  </si>
  <si>
    <t>Telefonia Ip Nivel Central</t>
  </si>
  <si>
    <t>Servicio Teléfonico</t>
  </si>
  <si>
    <t>Oficina Juridica</t>
  </si>
  <si>
    <t>Personal para la asesoria y apoyo de Archivo de la oficina de Juridica.</t>
  </si>
  <si>
    <t>5 meses</t>
  </si>
  <si>
    <t>Faltan 4 meses por ejecutar.</t>
  </si>
  <si>
    <t>Contrato de prestación de servicios para atención al usuario multicanal</t>
  </si>
  <si>
    <t>360 dias</t>
  </si>
  <si>
    <t>Administración (8%)</t>
  </si>
  <si>
    <t>Oficina de Planeación</t>
  </si>
  <si>
    <t>Contrato de prestación de servicios para Sistema de Gestión de Cali dad y Matriz de Riesgos</t>
  </si>
  <si>
    <t>Foniñez
FOSFEC</t>
  </si>
  <si>
    <t>Oficina de Planeación- Área de Servicios Sociales</t>
  </si>
  <si>
    <t>Se hace como apoyo al levantamiento de procedimientos y procesos en los Fondos en administración.</t>
  </si>
  <si>
    <t>Contratación CHAT BOT</t>
  </si>
  <si>
    <t>Oficina de Planeación- TICS</t>
  </si>
  <si>
    <t>En cumplimiento de la Circular 003-2023</t>
  </si>
  <si>
    <t>Capacitación de Personal, LA/FT/FPADM (SAGRILAFT) Circular Externa 006 de 2023</t>
  </si>
  <si>
    <t>60 dias</t>
  </si>
  <si>
    <t>Oficina de Planeación- Dirección Administrativa</t>
  </si>
  <si>
    <t>En cumplimiento de la Circular 006-2023</t>
  </si>
  <si>
    <t xml:space="preserve">Contrato de prestación de servicios para asesoria juridica en la oficina de juridica </t>
  </si>
  <si>
    <t>CONTRATAR EL SERVICIO DE RECARGA Y MANTENIMIENTO DE EXTINTORES DE LA ENTIDAD. (ID: 4107)</t>
  </si>
  <si>
    <t>Seguridad y Salud en el Trabajo</t>
  </si>
  <si>
    <t>PRESTAR LOS SERVICIOS COMO INSTRUCTORES DEPORTIVOS, CULTURALES, LECTURA, ETC., DEL PROGRAMA FONIÑEZ - JEC, EN LA DEPARTAMENTAL VICHADA.  TOTAL INSTRUCTORES 25</t>
  </si>
  <si>
    <t>10 meses</t>
  </si>
  <si>
    <t>FONIÑEZ  - JEC</t>
  </si>
  <si>
    <t>25 Instructores
valor mensual $2.000.000</t>
  </si>
  <si>
    <t>PRESTAR LOS SERVICIOS COMO INSTRUCTORES DEPORTIVOS, Y REFUERZOS ESCOLARES EN LAS ESCUELAS DE FORMACIÓN DEPORTIVAS VOLEIBOL ADULTOS, VOLEIVOL NIÑOS Y JOVENES, PATINAJE, FUTBOL CAMPO, FUTBOL DE SALÓN, REFUERZOS ESCOLARES DE PRIMARIA Y BACHILLERATO. TOTAL INSTRUCTORES 7</t>
  </si>
  <si>
    <t>RECREACIÓN</t>
  </si>
  <si>
    <t>7 Instructores
valor mensual $2.100.000</t>
  </si>
  <si>
    <t>Unidad Departamental Vichada</t>
  </si>
  <si>
    <t xml:space="preserve">Actividades de viernes de bienestar </t>
  </si>
  <si>
    <t>Enero a diciembre de 2024</t>
  </si>
  <si>
    <t>Bienestar al personal y capacitación</t>
  </si>
  <si>
    <t>TALENTO HUMANO</t>
  </si>
  <si>
    <t>Valor correspondiente a Nivel Central/Depertamentales</t>
  </si>
  <si>
    <t>Cumpleaños Trabajadores</t>
  </si>
  <si>
    <t xml:space="preserve">Actividad Septiembre Amor Y Amistad (TRABAJADORES) </t>
  </si>
  <si>
    <t>Septimebre</t>
  </si>
  <si>
    <t xml:space="preserve">1 DIA </t>
  </si>
  <si>
    <t>Actividad Octubre (HIJOS DE LOS TRABAJADORES)</t>
  </si>
  <si>
    <t>Octubre</t>
  </si>
  <si>
    <t>1 DIA</t>
  </si>
  <si>
    <t xml:space="preserve">Actividad Octubre(TRABAJADORES) </t>
  </si>
  <si>
    <t>Contratación Directa (De 0 a 9.9 SMMLV) = $0 a $12.870.001</t>
  </si>
  <si>
    <t>Actividad Bienestar Fin de Año</t>
  </si>
  <si>
    <t>Diciembre</t>
  </si>
  <si>
    <t>Contratación Directa (De 0 a 9.9 SMMLV) = $0 a $12.870.002</t>
  </si>
  <si>
    <t>Examenes Medicos Ocupacionales</t>
  </si>
  <si>
    <t>Contratación Directa (De 0 a 9.9 SMMLV) = $0 a $12.870.003</t>
  </si>
  <si>
    <t>Salud ocupacional</t>
  </si>
  <si>
    <t>$ 8.840.000</t>
  </si>
  <si>
    <t>Bateria de Riesgo Psicosocial</t>
  </si>
  <si>
    <t>Contratación Directa (De 0 a 9.9 SMMLV) = $0 a $12.870.004</t>
  </si>
  <si>
    <t>$ 7.540.000</t>
  </si>
  <si>
    <t>Elementos de Protección Personal</t>
  </si>
  <si>
    <t>Contratación Directa (De 0 a 9.9 SMMLV) = $0 a $12.870.005</t>
  </si>
  <si>
    <t>Señalización</t>
  </si>
  <si>
    <t>Contratación Directa (De 0 a 9.9 SMMLV) = $0 a $12.870.006</t>
  </si>
  <si>
    <t>Mantenimiento y recarga de  Extintores</t>
  </si>
  <si>
    <t>Contratación Directa (De 0 a 9.9 SMMLV) = $0 a $12.870.007</t>
  </si>
  <si>
    <t xml:space="preserve">Elementos de Botiquin  </t>
  </si>
  <si>
    <t>Contratación Directa (De 0 a 9.9 SMMLV) = $0 a $12.870.008</t>
  </si>
  <si>
    <t>Dotación de  brigadas de emergencia</t>
  </si>
  <si>
    <t>Contratación Directa (De 0 a 9.9 SMMLV) = $0 a $12.870.009</t>
  </si>
  <si>
    <t xml:space="preserve">Mediciones ,iluminacion </t>
  </si>
  <si>
    <t>Contratación Directa (De 0 a 9.9 SMMLV) = $0 a $12.870.010</t>
  </si>
  <si>
    <t>Asesoria y consultoria del SG-SST( auditoria )</t>
  </si>
  <si>
    <t>Contratación Directa (De 0 a 9.9 SMMLV) = $0 a $12.870.011</t>
  </si>
  <si>
    <t xml:space="preserve">pago de servicios profesionales </t>
  </si>
  <si>
    <t>Contratación Directa (De 0 a 9.9 SMMLV) = $0 a $12.870.012</t>
  </si>
  <si>
    <t xml:space="preserve">papelerias y carteleras </t>
  </si>
  <si>
    <t>Contratación Directa (De 0 a 9.9 SMMLV) = $0 a $12.870.013</t>
  </si>
  <si>
    <t xml:space="preserve">Otros gastos </t>
  </si>
  <si>
    <t>Contratación Directa (De 0 a 9.9 SMMLV) = $0 a $12.870.014</t>
  </si>
  <si>
    <t>Profesional En SGSST</t>
  </si>
  <si>
    <t>Enero a diciembre de 2025</t>
  </si>
  <si>
    <t>Valor mensual $3.500.000</t>
  </si>
  <si>
    <t>Procesamiento electronico de datos</t>
  </si>
  <si>
    <t>Contratación Directa (De 0 a 9.9 SMMLV) = $0 a $12.870.015</t>
  </si>
  <si>
    <t>impresiones Tipograficas</t>
  </si>
  <si>
    <t>Reestrcturacion</t>
  </si>
  <si>
    <t>Re estructuracion</t>
  </si>
  <si>
    <t>INGENIERO INDUSTRIAL</t>
  </si>
  <si>
    <t>Julio a diciembre de 2024</t>
  </si>
  <si>
    <t>Valor mensual $4.000.000</t>
  </si>
  <si>
    <t>ABOGADO ESPECIALISTA EN DERECHO LABORAL</t>
  </si>
  <si>
    <t>Valor mensual $5.000.000</t>
  </si>
  <si>
    <t>Honorarios instructor Gimnasio</t>
  </si>
  <si>
    <t>Costos de recreación Guainia</t>
  </si>
  <si>
    <t>Departamental Guainia</t>
  </si>
  <si>
    <t>Honorarios instructor Taekwondo</t>
  </si>
  <si>
    <t>Honorarios Instructor Patinaje</t>
  </si>
  <si>
    <t>(Tarde recreativa para niños)
Compra de refrigerios, materiales y decoración</t>
  </si>
  <si>
    <t>1 semana</t>
  </si>
  <si>
    <t>(Tarde Natación para niños)
Compra de refrigerios, materiales y decoración</t>
  </si>
  <si>
    <t>Abril</t>
  </si>
  <si>
    <t>(Celebración dia del niño)
Compra de refrigerios, materiales y decoración</t>
  </si>
  <si>
    <t>Mayo</t>
  </si>
  <si>
    <t>(Carnavalito COMCAJA)
Compra de refrigerios, materiales y decoración</t>
  </si>
  <si>
    <t>Junio</t>
  </si>
  <si>
    <t>(Vacaciones recreativas junio octubre y diciembre)
Compra de refrigerios, materiales y decoración</t>
  </si>
  <si>
    <t>Junio, Octubre y Diciembre</t>
  </si>
  <si>
    <t>(Fiesta fitness) 
Compra de refrigerios, materiales y decoración</t>
  </si>
  <si>
    <t>(Campeonato relampago voleibol) 
Compra de refrigerios, materiales y decoración</t>
  </si>
  <si>
    <t>Agosto</t>
  </si>
  <si>
    <t>(Celebración halloween)
Compra de refrigerios, materiales y decoración</t>
  </si>
  <si>
    <t>(Festival de patinaje)
Compra de refrigerios, materiales y decoración</t>
  </si>
  <si>
    <t>Septiembre</t>
  </si>
  <si>
    <t>Actividad Fisica Musicalizada Al Aire Libre - Adulto Mayor 
Compra de refrigerios, materiales y decoración</t>
  </si>
  <si>
    <t>Yoga Para Adulto Mayor
Compra de refrigerios, materiales y decoración</t>
  </si>
  <si>
    <t>Masaje Relajante - Adulto Mayor
Compra de refrigerios, materiales y decoración</t>
  </si>
  <si>
    <t>Fiesta Fitness - Adulto Mayor
Compra de refrigerios, materiales y decoración</t>
  </si>
  <si>
    <t>Tarde Recreativa - Adulto Mayor
Compra de refrigerios, materiales y decoración</t>
  </si>
  <si>
    <t>Bingo Bailable
Compra de refrigerios, materiales y decoración</t>
  </si>
  <si>
    <t>2 semanas</t>
  </si>
  <si>
    <t>Velada Musical Amor Y Amistad
Compra de refrigerios, materiales y decoración</t>
  </si>
  <si>
    <t>Costos de recreación Guaviare</t>
  </si>
  <si>
    <t>Departamental Guaviare</t>
  </si>
  <si>
    <t>Honorarios instructor futbol</t>
  </si>
  <si>
    <t>Torneo Voleyplaya</t>
  </si>
  <si>
    <t>Celebracion Dia Del Niño - Picnic</t>
  </si>
  <si>
    <t>Cena Dia De La Madre Para 2 Personas</t>
  </si>
  <si>
    <t>Vacaciones Recreativas Junio, Octubre Y Diciembre</t>
  </si>
  <si>
    <t>Torneo Juegos Auctotonos</t>
  </si>
  <si>
    <t>Festival De Cometas
Compra de refrigerios, materiales y decoración</t>
  </si>
  <si>
    <t xml:space="preserve">Viejoteca Comcaja
Compra de refrigerios, materiales y decoración
</t>
  </si>
  <si>
    <t>Fiesta Chiqui Tk
Compra de refrigerios, materiales y decoración</t>
  </si>
  <si>
    <t>Cena Fiin De Año 
Compra decoración, alimentación, bebidas
Contratación musica</t>
  </si>
  <si>
    <t xml:space="preserve">Pasa Dia - Adulto Mayor </t>
  </si>
  <si>
    <t>Caminata Ecologica- Adulto Mayor</t>
  </si>
  <si>
    <t>Celebración Halloween - Adulto Mayor
Compra de refrigerios, materiales y decoración</t>
  </si>
  <si>
    <t>Celebración Amor Y Amistad
Compra decoración, alimentación, bebidas
Contratación musica</t>
  </si>
  <si>
    <t>Costos de recreación Vaupes</t>
  </si>
  <si>
    <t>Departamental Vaupes</t>
  </si>
  <si>
    <t>Honorarios instructor Futbol</t>
  </si>
  <si>
    <t>Honorarios instructor futbol de salon Futbol De Salon</t>
  </si>
  <si>
    <t>Torneo Basketball Interinstitucional
arbitraje
Compra hidratación, premiación</t>
  </si>
  <si>
    <t>Rumba Aerobica 
Compra de refrigerios, materiales y decoración</t>
  </si>
  <si>
    <t>Vacaciones Recreativas Junio, Octubre Y Diciembre
Compra de refrigerios, materiales y decoración</t>
  </si>
  <si>
    <t>Torneo De Tejo
arbitraje
Compra hidratación, premiación</t>
  </si>
  <si>
    <t>Torneo Voleiplaya Mixto Interinstitucional
arbitraje
Compra hidratación, premiación</t>
  </si>
  <si>
    <t>Festival De Cometas 
Compra de refrigerios, materiales y decoración</t>
  </si>
  <si>
    <t>Torneo De Bolirana Interinstitucional arbitraje
Compra hidratación, premiación</t>
  </si>
  <si>
    <t>Celebracion Halloween
Compra de refrigerios, materiales y decoración</t>
  </si>
  <si>
    <t xml:space="preserve">Torneo Billar Pool
arbitraje
Compra hidratación, premiación
</t>
  </si>
  <si>
    <t>Noviembre</t>
  </si>
  <si>
    <t>Años Dorados Bailables - Adulto Mayor
Compra decoración, alimentación, bebidas
Contratación musica</t>
  </si>
  <si>
    <t>Celebración Dia De La Madre
Compra decoración, alimentación, bebidas
Contratación musica</t>
  </si>
  <si>
    <t xml:space="preserve"> Honorarios instructor Gimnasio</t>
  </si>
  <si>
    <t>Costos de recreación Vichada</t>
  </si>
  <si>
    <t>Departamental Vichada</t>
  </si>
  <si>
    <t>Honorarios instructor Voleibol</t>
  </si>
  <si>
    <t>Honorarios instructor Patinaje</t>
  </si>
  <si>
    <t>Tarde Dulce
Compra de refrigerios, materiales y decoración</t>
  </si>
  <si>
    <t>Rumba Terapia
Compra de refrigerios, materiales y decoración</t>
  </si>
  <si>
    <t>Torneo De Voleibol  Inter Empresas</t>
  </si>
  <si>
    <t>Fiesta Fitnes
Compra de refrigerios, materiales y decoración</t>
  </si>
  <si>
    <t>Rumba Kits
Compra de refrigerios, materiales y decoración</t>
  </si>
  <si>
    <t>Torneo De Futbol Inter-Empresa</t>
  </si>
  <si>
    <t>Festival De Cometas Para Ninos Y Niñas
Compra de refrigerios, materiales y decoración</t>
  </si>
  <si>
    <t>Rumba Terapia Tematica Amor Y Amistad
Compra de refrigerios, materiales y decoración</t>
  </si>
  <si>
    <t>Celebración Halloween
Compra de refrigerios, materiales y decoración</t>
  </si>
  <si>
    <t>Celebración Halloween - Adulto Mayor</t>
  </si>
  <si>
    <t>2 semana</t>
  </si>
  <si>
    <t>Curso Básico De Bouquets De Globos
Compra materiales y honorarios instructor por horas</t>
  </si>
  <si>
    <t>Costos de capacitación Guainia</t>
  </si>
  <si>
    <t>Manualidades En Tecnica Macrame
Compra materiales y honorarios instructor por horas</t>
  </si>
  <si>
    <t>Taller De Salsa Paso A Paso
Honorarios instructor por horas</t>
  </si>
  <si>
    <t>Taller De Bachata Paso A Paso
Honorarios instructor por horas</t>
  </si>
  <si>
    <t>Manualidades En Técnica Crochet - Adolescentes De 12 A 18 Años</t>
  </si>
  <si>
    <t>Curso De Decoracion - Matrimonio Navideño Adulto Mayor
Compra materiales y honorarios instructor por horas</t>
  </si>
  <si>
    <t>Taller Elaboración Bolsos Wayuu Y Tapetry En Técnica Croche - Adultos</t>
  </si>
  <si>
    <t>Manualidades En Técnica Crochet - Temática Navideña Para Adultos - Adulto Mayor
Compra materiales y honorarios instructor por horas</t>
  </si>
  <si>
    <t>Taller De Reposteria
Compra materiales y honorarios instructor por horas</t>
  </si>
  <si>
    <t>Costos capacitación Departamental Guaviare</t>
  </si>
  <si>
    <t>Curso Básico De Bouquets De Globos - Varios Tamaños
Compra materiales y honorarios instructor por horas</t>
  </si>
  <si>
    <t>Taller De Baile - 40 Horas
Honorarios instructor</t>
  </si>
  <si>
    <t>Taller De Fotografia Con Celulares
Compra materiales y honorarios instructor por horas</t>
  </si>
  <si>
    <t>Manualidades En Técnica Crochet - Temática Navideña Para Adultos</t>
  </si>
  <si>
    <t>Curso De Decoracion - Matrimonio Navideño
Compra materiales y honorarios instructor por horas</t>
  </si>
  <si>
    <t>Taller Clases De Baile - Adulto Mayor</t>
  </si>
  <si>
    <t>Clases De Pintura Ceramica/ Manualidades - Adulto Mayor
Compra materiales y honorarios instructor por horas</t>
  </si>
  <si>
    <t>Taller De Informatica Basica - Adulto Mayor</t>
  </si>
  <si>
    <t>Taller De Manualidades - Adulto Mayor
Compra materiales y honorarios instructor por horas</t>
  </si>
  <si>
    <t>Club De Lectura</t>
  </si>
  <si>
    <t>Costos de capacitación Departamental Vaupes</t>
  </si>
  <si>
    <t>Taller De Baile - 40 Horas</t>
  </si>
  <si>
    <t>Manualidades En Técnica Crochet - Temática Navideña Para Adultos
Compra materiales y honorarios instructor por horas</t>
  </si>
  <si>
    <t xml:space="preserve">Taller Clases De Baile - Adulto Compra materiales y honorarios instructor por horas
</t>
  </si>
  <si>
    <t>Clases De Pintura Ceramica/ Manualidades - Adulto Mayor</t>
  </si>
  <si>
    <t>Taller De Informatica BasicCompra materiales y honorarios instructor por horasa - Adulto Mayor</t>
  </si>
  <si>
    <t>Costos de Capacitación Vichada</t>
  </si>
  <si>
    <t xml:space="preserve">Taller De Fotografia Con Celulares
Compra materiales y honorarios instructor por horas
</t>
  </si>
  <si>
    <t>Club De Lectura
Honorarios instructor</t>
  </si>
  <si>
    <t>Dotacion GIMNASIOS COMCAJA
Compra maquinaria y elementos Depertivos</t>
  </si>
  <si>
    <t>Saldo de obras y progamas</t>
  </si>
  <si>
    <t>Subdireccion de Servicios Sociales</t>
  </si>
  <si>
    <t>Proyecto Implementación bibliotecas COMCAJA</t>
  </si>
  <si>
    <t>2 meses</t>
  </si>
  <si>
    <t>la Modalidad e contratación se selecciona como minima cunatia teniendo en cuenta que elproyecto tiene varias compras que pueden hacerse por separado y de acuerdo a las proyecciones no superan los 129 millones de pesos</t>
  </si>
  <si>
    <t>Contrato redención bonos escolares 2024 GUAINIA</t>
  </si>
  <si>
    <t>6 MESES</t>
  </si>
  <si>
    <t>Fondo de Ley 115</t>
  </si>
  <si>
    <t>Teniendo en cuenta que el rpoceso de contratación podrá realizarse con uno o varios proponentes se relaciona en modalidad de contratación la de mayor cuantia.</t>
  </si>
  <si>
    <t>Contrato redención bonos escolares 2024 GUAVIARE</t>
  </si>
  <si>
    <t>Contrato redención bonos escolares 2024 VAUPES</t>
  </si>
  <si>
    <t>Contrato redención bonos escolares 2024 VICHADA</t>
  </si>
  <si>
    <t>Compra bonos sodexo 2024 Trabajadores COMCAJA Nivel C</t>
  </si>
  <si>
    <t>1 Mes</t>
  </si>
  <si>
    <t xml:space="preserve"> CONTRATAR UN ESTUDIANTE O TECNICO EN ADMINISTRACION AREAS AFINES PARA QUE APOYE EL PROCESO DE RECOBRO DE PRESTACIONES ECONOMICAS SALUD, PENSION, CUOTA MONETARIA, SUBSIDIO DE EMERGENCIA, Y TRANSFERENCIA ECONOMICA DE FOSFEC LEY 1636/13 Y LE</t>
  </si>
  <si>
    <t>1 AÑO</t>
  </si>
  <si>
    <t>GASTOS DE ADMINISTRACION FOSFEC</t>
  </si>
  <si>
    <t>AREA SERVICIOS SOCIALES</t>
  </si>
  <si>
    <t xml:space="preserve">CONTRATACION DE UNA PÉRSONA PARA BRINDAR APOYO A LOS PROGRAMAS DE FOSFEC </t>
  </si>
  <si>
    <t xml:space="preserve">CONTRATACION DE UN ABOGADO PARA BRINDAR APOYO EN TEMAS JURIDICOS DE NORMATIVIDAD Y EN RECOBROS PRESTACIONES ECONOMICAS DE FOSFEC </t>
  </si>
  <si>
    <t>CONTINUIDAD CONTRATO  ASOPAGOS POR EL SERVICIO DE SOPORTE OPERATIVO A LA GESTION DE FOSFEC</t>
  </si>
  <si>
    <t>SISTEMA DE INFORMACION FOSFEC</t>
  </si>
  <si>
    <t>COMPRA 8 TONER PARA IMPRESORAS DE FOSFEC EN LAS DEPARTAMENTALES</t>
  </si>
  <si>
    <t xml:space="preserve"> dic 24</t>
  </si>
  <si>
    <t>COMPRA 9 COMPUTADORES</t>
  </si>
  <si>
    <t xml:space="preserve">Contratacion actualizacion licenciamiento plataforma SIGER </t>
  </si>
  <si>
    <t>Se requiere contratar tecnico administrativo o contable o area afines para que apoye el proceso de depuracion de creditos</t>
  </si>
  <si>
    <t xml:space="preserve">Gastos administracion creditos </t>
  </si>
  <si>
    <t>Area servicios sociales</t>
  </si>
  <si>
    <t>Valor mensual $2.750.000</t>
  </si>
  <si>
    <t>Se requiere contratar auxiliar administrativo o contable o area afines para que apoye el proceso de depuracion de creditos</t>
  </si>
  <si>
    <t>Valor mensual $2.200.000</t>
  </si>
  <si>
    <t xml:space="preserve">Se require publicidad para promocionar el servicio de credito social  </t>
  </si>
  <si>
    <t>Se requiere contratar con  Datacredito para relaizar la consulta del histrorial crediticio de los solicitantes de creditos</t>
  </si>
  <si>
    <t>se realiza el pago una vez al año</t>
  </si>
  <si>
    <t xml:space="preserve">Se requiere contratar un coordinador para el programa Jornada Escolar Complementaria </t>
  </si>
  <si>
    <t>Feb  - Dic</t>
  </si>
  <si>
    <t xml:space="preserve">11 meses </t>
  </si>
  <si>
    <t>FONIÑEZ - JEC</t>
  </si>
  <si>
    <t>Guainía</t>
  </si>
  <si>
    <t xml:space="preserve">Se requiere contratar  13 instructores especializados para la ejecución y desarrollo del programa en las diferentes Instituciones Educativas focalizadas por COMCAJA </t>
  </si>
  <si>
    <t>Feb  - nov</t>
  </si>
  <si>
    <t xml:space="preserve">9 meses </t>
  </si>
  <si>
    <t xml:space="preserve">Refrigerios e Hidratación para el desarrollo de las diferentes actividades del programa </t>
  </si>
  <si>
    <t>Marzo - nov</t>
  </si>
  <si>
    <t>mensual</t>
  </si>
  <si>
    <t xml:space="preserve">Como parte de las actividades del programa se realiza una celebración lúdica para los niños que participan de las jornadas </t>
  </si>
  <si>
    <t xml:space="preserve">Octubre </t>
  </si>
  <si>
    <t xml:space="preserve">Compra de material de papelería y libros educativos para la ejecución  del programa de FONIÑEZ - JEC </t>
  </si>
  <si>
    <t>Mayo - Julio</t>
  </si>
  <si>
    <t xml:space="preserve">3 meses </t>
  </si>
  <si>
    <t>Compra de material pedagogico para la ejecución  del programa de FONIÑEZ - JEC (elementos deportivos, instrumentos artisticos)</t>
  </si>
  <si>
    <t xml:space="preserve">Feb- Mayo </t>
  </si>
  <si>
    <t xml:space="preserve">4 meses  </t>
  </si>
  <si>
    <t xml:space="preserve">Se requiere contratar el servicio de transporte de carga y transporte de pasajeros para las actividades del programa </t>
  </si>
  <si>
    <t>mrzo - nov</t>
  </si>
  <si>
    <t xml:space="preserve">Se requiere contratar gastos de viaticos para acompañamientos, asesorias y demas actividades que requiera el programa de FONIÑEZ  a nivel nacional </t>
  </si>
  <si>
    <t xml:space="preserve">Se requiere servicio de seguros para estudiantes, para el traslado o casos especificos que se requieren durante el desarrollo del programa JEC   </t>
  </si>
  <si>
    <t xml:space="preserve">Se requiere comprar un computador para el programa de FONIÑEZ - Gastos Administrativos </t>
  </si>
  <si>
    <t xml:space="preserve">Abril - Mayo </t>
  </si>
  <si>
    <t>Guaviare</t>
  </si>
  <si>
    <t xml:space="preserve">Se requiere contratar  14 instructores especializados para la ejecución y desarrollo del programa en las diferentes Instituciones Educativas focalizadas por COMCAJA </t>
  </si>
  <si>
    <t>Vaupés</t>
  </si>
  <si>
    <t>Vichada</t>
  </si>
  <si>
    <t xml:space="preserve">Se requiere contratar un coordinador para el programa Atención Integral a la Primera Infancia </t>
  </si>
  <si>
    <t>FONIÑEZ - AIPI</t>
  </si>
  <si>
    <t xml:space="preserve">Se requiere contratar 04 agentes educativos especializados para la ejecución y desarrollo del programa en las diferentes Instituciones Educativas focalizadas por COMCAJA </t>
  </si>
  <si>
    <t>Compra de material de papelería y libros educativos para la ejecución  del programa de FONIÑEZ - AIPI</t>
  </si>
  <si>
    <t xml:space="preserve">Mayo - Junio </t>
  </si>
  <si>
    <t xml:space="preserve">Se requiere adquirir un servicio de capacitación y cualificación para agentes educativos del programa AIPI </t>
  </si>
  <si>
    <t>agosto</t>
  </si>
  <si>
    <t xml:space="preserve">marzo - Nov </t>
  </si>
  <si>
    <t xml:space="preserve">Asignación subsidios programa de nutrición FONIÑEZ - AIPI </t>
  </si>
  <si>
    <t>Julio - Diciembre</t>
  </si>
  <si>
    <t xml:space="preserve">6 meses </t>
  </si>
  <si>
    <t xml:space="preserve">Se requiere contratar el servicio de un profesional en enfermeria para las actividades del proyecto de nutrición FONIÑEZ - AIPI </t>
  </si>
  <si>
    <t xml:space="preserve">Se requiere contratar el servicio de un profesional en nutrición para las actividades del proyecto de nutrición FONIÑEZ - AIPI </t>
  </si>
  <si>
    <t xml:space="preserve">Se requiere comprar equipos médicos y material de apoyo para la ejecución del proyecto de nutrición del programa FONIÑEZ - AIPI </t>
  </si>
  <si>
    <t xml:space="preserve">Se requiere contratar servicios de Capacitación y talleres dirigidos a padres de familia y/o acudientes </t>
  </si>
  <si>
    <t xml:space="preserve">Se requiere contratar gastos de viaticos para acompañamientos, asesorias para el proyecto de nutrición del programa FONIÑEZ - AIPI en el Departamento </t>
  </si>
  <si>
    <t xml:space="preserve">Se requiere contratar 05 agentes educativos especializados para la ejecución y desarrollo del programa en las diferentes Instituciones Educativas focalizadas por COMCAJA </t>
  </si>
  <si>
    <t xml:space="preserve">Se requiere contratar 02 agentes educativos especializados para la ejecución y desarrollo del programa en las diferentes Instituciones Educativas focalizadas por COMCAJA </t>
  </si>
  <si>
    <t xml:space="preserve">Se requiere contratar la asesoría y acompañamiento de un profesional en pedagogía o psicología para el programa FONIÑEZ </t>
  </si>
  <si>
    <t>Feb - Dic</t>
  </si>
  <si>
    <t>FONIÑEZ - JEC/AIN</t>
  </si>
  <si>
    <t xml:space="preserve">Nivel Central </t>
  </si>
  <si>
    <t xml:space="preserve">Se requiere comprar elementos de papelería para el desarrollo administrativo del fondo FONIÑEZ </t>
  </si>
  <si>
    <t>Agosto - Sep</t>
  </si>
  <si>
    <t xml:space="preserve">2 semestre </t>
  </si>
  <si>
    <t xml:space="preserve">Gastos de viaje Administrativos para el seguimiento del programa FONIÑEZ </t>
  </si>
  <si>
    <t>Marzo  - Novi</t>
  </si>
  <si>
    <t xml:space="preserve">Se requiere contratar apoyos administrativos  profesionales para asesorías y acompañamientos durante la ejecución del programa de FONIÑEZ </t>
  </si>
  <si>
    <t>Técnologo en archivo</t>
  </si>
  <si>
    <t>Actualización del Licenciamiento plataforma SIGER</t>
  </si>
  <si>
    <t>Junio a mayo 2025</t>
  </si>
  <si>
    <t>Área de Planeación</t>
  </si>
  <si>
    <t>FOSFEC/FONIÑEZ</t>
  </si>
  <si>
    <t>Valor de total de la actualizacion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</si>
</sst>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1" formatCode="_-* #,##0_-;\-* #,##0_-;_-* &quot;-&quot;_-;_-@_-"/>
    <numFmt numFmtId="44" formatCode="_-&quot;$&quot;\ * #,##0.00_-;\-&quot;$&quot;\ * #,##0.00_-;_-&quot;$&quot;\ * &quot;-&quot;??_-;_-@_-"/>
    <numFmt numFmtId="43" formatCode="_-* #,##0.00_-;\-* #,##0.00_-;_-* &quot;-&quot;??_-;_-@_-"/>
    <numFmt numFmtId="164" formatCode="_(* #,##0_);_(* \(#,##0\);_(* &quot;-&quot;??_);_(@_)"/>
    <numFmt numFmtId="165" formatCode="d/mm/yyyy;@"/>
    <numFmt numFmtId="166" formatCode="_-* #,##0.00_-;\-* #,##0.00_-;_-* &quot;-&quot;_-;_-@_-"/>
    <numFmt numFmtId="167" formatCode="_-* #,##0_-;\-* #,##0_-;_-* &quot;-&quot;??_-;_-@_-"/>
    <numFmt numFmtId="168" formatCode="&quot;$&quot;\ #,##0"/>
  </numFmts>
  <fonts count="17" x14ac:knownFonts="1">
    <font>
      <sz val="11"/>
      <color theme="1"/>
      <name val="Calibri"/>
      <family val="2"/>
      <scheme val="minor"/>
    </font>
    <font>
      <sz val="10"/>
      <color theme="1"/>
      <name val="Verdana"/>
      <family val="2"/>
    </font>
    <font>
      <b/>
      <sz val="10"/>
      <color theme="1"/>
      <name val="Arial"/>
      <family val="2"/>
    </font>
    <font>
      <sz val="10"/>
      <color theme="1"/>
      <name val="Arial"/>
      <family val="2"/>
    </font>
    <font>
      <sz val="11"/>
      <color theme="1"/>
      <name val="Calibri"/>
      <family val="2"/>
      <scheme val="minor"/>
    </font>
    <font>
      <sz val="10"/>
      <color indexed="8"/>
      <name val="Arial"/>
      <family val="2"/>
    </font>
    <font>
      <sz val="9"/>
      <name val="Arial"/>
      <family val="2"/>
    </font>
    <font>
      <sz val="9"/>
      <color theme="1"/>
      <name val="Arial"/>
      <family val="2"/>
    </font>
    <font>
      <sz val="11"/>
      <name val="Calibri"/>
      <family val="2"/>
      <scheme val="minor"/>
    </font>
    <font>
      <b/>
      <sz val="11"/>
      <color theme="1"/>
      <name val="Calibri"/>
      <family val="2"/>
      <scheme val="minor"/>
    </font>
    <font>
      <sz val="11"/>
      <color theme="1"/>
      <name val="Century Gothic"/>
      <family val="2"/>
    </font>
    <font>
      <b/>
      <sz val="9"/>
      <color theme="1"/>
      <name val="Century Gothic"/>
      <family val="2"/>
    </font>
    <font>
      <b/>
      <sz val="11"/>
      <color theme="1"/>
      <name val="Century Gothic"/>
      <family val="2"/>
    </font>
    <font>
      <sz val="10"/>
      <color theme="1"/>
      <name val="Century Gothic"/>
      <family val="2"/>
    </font>
    <font>
      <b/>
      <sz val="9"/>
      <color theme="1"/>
      <name val="Arial"/>
      <family val="2"/>
    </font>
    <font>
      <sz val="9"/>
      <color indexed="8"/>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s>
  <cellStyleXfs count="5">
    <xf numFmtId="0" fontId="0" fillId="0" borderId="0"/>
    <xf numFmtId="49" fontId="1" fillId="0" borderId="0" applyFill="0" applyBorder="0" applyProtection="0">
      <alignment horizontal="left" vertical="center"/>
    </xf>
    <xf numFmtId="43"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cellStyleXfs>
  <cellXfs count="197">
    <xf numFmtId="0" fontId="0" fillId="0" borderId="0" xfId="0"/>
    <xf numFmtId="17"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6" fontId="0" fillId="0" borderId="1" xfId="0" applyNumberFormat="1" applyBorder="1" applyAlignment="1">
      <alignment horizontal="center" vertical="center"/>
    </xf>
    <xf numFmtId="0" fontId="0" fillId="0" borderId="8" xfId="0" applyBorder="1" applyAlignment="1">
      <alignment vertical="center" wrapText="1"/>
    </xf>
    <xf numFmtId="17" fontId="0" fillId="0" borderId="4" xfId="0" applyNumberFormat="1" applyBorder="1" applyAlignment="1">
      <alignment horizontal="center" vertical="center" wrapText="1"/>
    </xf>
    <xf numFmtId="0" fontId="0" fillId="0" borderId="1" xfId="0" applyBorder="1" applyAlignment="1">
      <alignment horizontal="center" vertical="center" wrapText="1"/>
    </xf>
    <xf numFmtId="0" fontId="2" fillId="0" borderId="0" xfId="0" applyFont="1"/>
    <xf numFmtId="0" fontId="3" fillId="0" borderId="0" xfId="0" applyFont="1"/>
    <xf numFmtId="6"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right" vertical="center" wrapText="1"/>
    </xf>
    <xf numFmtId="44" fontId="3" fillId="0" borderId="0" xfId="3" applyFont="1" applyAlignment="1">
      <alignment wrapText="1"/>
    </xf>
    <xf numFmtId="0" fontId="3" fillId="0" borderId="0" xfId="0" applyFont="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4" fontId="2" fillId="0" borderId="3" xfId="3" applyFont="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15" xfId="0" applyFont="1" applyBorder="1" applyAlignment="1">
      <alignment horizontal="left" wrapText="1"/>
    </xf>
    <xf numFmtId="17" fontId="3" fillId="0" borderId="1" xfId="0" applyNumberFormat="1" applyFont="1" applyBorder="1" applyAlignment="1">
      <alignment horizontal="center" vertical="center" wrapText="1"/>
    </xf>
    <xf numFmtId="164" fontId="5" fillId="0" borderId="14" xfId="2" applyNumberFormat="1" applyFont="1" applyFill="1" applyBorder="1" applyAlignment="1">
      <alignment horizontal="left" wrapText="1"/>
    </xf>
    <xf numFmtId="44" fontId="3" fillId="0" borderId="1" xfId="3" applyFont="1" applyBorder="1" applyAlignment="1">
      <alignment horizontal="center" vertical="center" wrapText="1"/>
    </xf>
    <xf numFmtId="6" fontId="3" fillId="0" borderId="1" xfId="0" applyNumberFormat="1" applyFont="1" applyBorder="1" applyAlignment="1">
      <alignment horizontal="center" vertical="center"/>
    </xf>
    <xf numFmtId="6" fontId="3" fillId="2" borderId="1" xfId="0" applyNumberFormat="1" applyFont="1" applyFill="1" applyBorder="1" applyAlignment="1">
      <alignment horizontal="center" vertical="center" wrapText="1"/>
    </xf>
    <xf numFmtId="0" fontId="3" fillId="0" borderId="8" xfId="0" applyFont="1" applyBorder="1" applyAlignment="1">
      <alignment vertical="center" wrapText="1"/>
    </xf>
    <xf numFmtId="0" fontId="3" fillId="0" borderId="1" xfId="0" applyFont="1" applyBorder="1" applyAlignment="1">
      <alignment wrapText="1"/>
    </xf>
    <xf numFmtId="17" fontId="3" fillId="0" borderId="15" xfId="0" applyNumberFormat="1" applyFont="1" applyBorder="1" applyAlignment="1">
      <alignment horizontal="left" vertical="center" wrapText="1"/>
    </xf>
    <xf numFmtId="164" fontId="5" fillId="0" borderId="17" xfId="2"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0" xfId="0" applyFont="1" applyFill="1" applyBorder="1" applyAlignment="1">
      <alignment wrapText="1"/>
    </xf>
    <xf numFmtId="44" fontId="5" fillId="0" borderId="16" xfId="3" applyFont="1" applyFill="1" applyBorder="1" applyAlignment="1">
      <alignment wrapText="1"/>
    </xf>
    <xf numFmtId="6" fontId="3" fillId="0" borderId="10" xfId="0" applyNumberFormat="1" applyFont="1" applyBorder="1" applyAlignment="1">
      <alignment horizontal="center" vertical="center"/>
    </xf>
    <xf numFmtId="0" fontId="3" fillId="0" borderId="10" xfId="0" applyFont="1" applyBorder="1" applyAlignment="1">
      <alignment horizontal="center"/>
    </xf>
    <xf numFmtId="0" fontId="3" fillId="0" borderId="11" xfId="0" applyFont="1" applyBorder="1"/>
    <xf numFmtId="0" fontId="3" fillId="0" borderId="15" xfId="0" applyFont="1" applyFill="1" applyBorder="1" applyAlignment="1">
      <alignment vertical="center" wrapText="1"/>
    </xf>
    <xf numFmtId="165" fontId="3" fillId="2" borderId="1" xfId="0" applyNumberFormat="1" applyFont="1" applyFill="1" applyBorder="1" applyAlignment="1">
      <alignment horizontal="center" vertical="center" wrapText="1"/>
    </xf>
    <xf numFmtId="164" fontId="5" fillId="2" borderId="1" xfId="2"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5" xfId="0" applyFont="1" applyFill="1" applyBorder="1" applyAlignment="1">
      <alignment vertical="center" wrapText="1"/>
    </xf>
    <xf numFmtId="0" fontId="3" fillId="0" borderId="0" xfId="0" applyFont="1" applyBorder="1"/>
    <xf numFmtId="0" fontId="3" fillId="0" borderId="15" xfId="0" applyFont="1" applyBorder="1" applyAlignment="1">
      <alignment vertical="center" wrapText="1"/>
    </xf>
    <xf numFmtId="165" fontId="3" fillId="0" borderId="1" xfId="0" applyNumberFormat="1" applyFont="1" applyBorder="1" applyAlignment="1">
      <alignment horizontal="center" vertical="center" wrapText="1"/>
    </xf>
    <xf numFmtId="6"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64" fontId="5" fillId="0" borderId="14" xfId="2"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Border="1" applyAlignment="1">
      <alignment vertical="center"/>
    </xf>
    <xf numFmtId="0" fontId="3" fillId="0" borderId="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2" fillId="0" borderId="0" xfId="0" applyFont="1" applyAlignment="1">
      <alignment horizontal="center" vertical="center"/>
    </xf>
    <xf numFmtId="0" fontId="0" fillId="0" borderId="1" xfId="0" applyFont="1" applyFill="1" applyBorder="1" applyAlignment="1">
      <alignment horizontal="center" vertical="center"/>
    </xf>
    <xf numFmtId="0" fontId="0" fillId="0" borderId="4" xfId="0" applyBorder="1" applyAlignment="1">
      <alignment horizontal="center" vertical="center" wrapText="1"/>
    </xf>
    <xf numFmtId="0" fontId="0" fillId="0" borderId="19" xfId="0" applyBorder="1" applyAlignment="1">
      <alignment vertical="center" wrapText="1"/>
    </xf>
    <xf numFmtId="4" fontId="6" fillId="0" borderId="1" xfId="0" applyNumberFormat="1" applyFont="1" applyFill="1" applyBorder="1" applyAlignment="1">
      <alignment horizontal="center" vertical="center" wrapText="1"/>
    </xf>
    <xf numFmtId="0" fontId="0" fillId="0" borderId="12" xfId="0" applyBorder="1" applyAlignment="1">
      <alignment horizontal="center" vertical="center" wrapText="1"/>
    </xf>
    <xf numFmtId="17" fontId="8" fillId="0" borderId="1" xfId="0" applyNumberFormat="1" applyFont="1" applyBorder="1" applyAlignment="1">
      <alignment horizontal="center" vertical="center" wrapText="1"/>
    </xf>
    <xf numFmtId="0" fontId="0" fillId="0" borderId="13" xfId="0" applyBorder="1" applyAlignment="1">
      <alignment horizontal="center" vertical="center" wrapText="1"/>
    </xf>
    <xf numFmtId="6" fontId="0" fillId="0" borderId="13" xfId="0" applyNumberFormat="1" applyBorder="1" applyAlignment="1">
      <alignment horizontal="center" vertical="center" wrapText="1"/>
    </xf>
    <xf numFmtId="0" fontId="0" fillId="0" borderId="13" xfId="0" applyBorder="1" applyAlignment="1">
      <alignment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wrapText="1"/>
    </xf>
    <xf numFmtId="0" fontId="0" fillId="0" borderId="4" xfId="0" applyFont="1" applyBorder="1" applyAlignment="1">
      <alignment wrapText="1"/>
    </xf>
    <xf numFmtId="17"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6" fontId="0" fillId="0" borderId="1" xfId="0" applyNumberFormat="1" applyFont="1" applyBorder="1" applyAlignment="1">
      <alignment horizontal="center" vertical="center"/>
    </xf>
    <xf numFmtId="0" fontId="8" fillId="0" borderId="1" xfId="0" applyFont="1" applyBorder="1" applyAlignment="1">
      <alignment horizontal="center" vertical="center"/>
    </xf>
    <xf numFmtId="6" fontId="8" fillId="0" borderId="1" xfId="0" applyNumberFormat="1" applyFont="1" applyBorder="1" applyAlignment="1">
      <alignment horizontal="center" vertical="center"/>
    </xf>
    <xf numFmtId="0" fontId="8" fillId="0" borderId="8" xfId="0" applyFont="1" applyBorder="1" applyAlignment="1">
      <alignment horizontal="center" vertical="center" wrapText="1"/>
    </xf>
    <xf numFmtId="17" fontId="0" fillId="0" borderId="4" xfId="0" applyNumberFormat="1" applyBorder="1" applyAlignment="1">
      <alignment horizontal="left" vertical="center" wrapText="1"/>
    </xf>
    <xf numFmtId="14" fontId="0" fillId="0" borderId="1" xfId="0" applyNumberFormat="1" applyBorder="1" applyAlignment="1">
      <alignment horizontal="center" vertical="center"/>
    </xf>
    <xf numFmtId="6" fontId="0" fillId="0" borderId="10" xfId="0" applyNumberFormat="1" applyBorder="1" applyAlignment="1">
      <alignment horizontal="center" vertical="center"/>
    </xf>
    <xf numFmtId="6" fontId="0" fillId="0" borderId="23" xfId="0" applyNumberFormat="1" applyBorder="1" applyAlignment="1">
      <alignment horizontal="center" vertical="center"/>
    </xf>
    <xf numFmtId="6" fontId="0" fillId="0" borderId="15" xfId="0" applyNumberFormat="1" applyBorder="1" applyAlignment="1">
      <alignment horizontal="center" vertical="center"/>
    </xf>
    <xf numFmtId="0" fontId="0" fillId="0" borderId="22" xfId="0" applyFont="1" applyBorder="1" applyAlignment="1">
      <alignment vertical="center" wrapText="1"/>
    </xf>
    <xf numFmtId="0" fontId="0" fillId="0" borderId="22" xfId="0" applyFont="1" applyFill="1" applyBorder="1" applyAlignment="1">
      <alignment vertical="center" wrapText="1"/>
    </xf>
    <xf numFmtId="0" fontId="0" fillId="0" borderId="1" xfId="0" applyBorder="1" applyAlignment="1">
      <alignment wrapText="1"/>
    </xf>
    <xf numFmtId="0" fontId="0" fillId="0" borderId="1" xfId="0" applyBorder="1" applyAlignment="1">
      <alignment vertical="center"/>
    </xf>
    <xf numFmtId="0" fontId="0" fillId="2" borderId="1" xfId="0" applyFill="1" applyBorder="1" applyAlignment="1">
      <alignment vertical="center" wrapText="1"/>
    </xf>
    <xf numFmtId="17" fontId="3" fillId="0" borderId="1" xfId="0" applyNumberFormat="1" applyFont="1" applyBorder="1" applyAlignment="1">
      <alignment wrapText="1"/>
    </xf>
    <xf numFmtId="6" fontId="3" fillId="0" borderId="1" xfId="3" applyNumberFormat="1" applyFont="1" applyBorder="1" applyAlignment="1">
      <alignment wrapText="1"/>
    </xf>
    <xf numFmtId="6" fontId="3" fillId="0" borderId="1" xfId="0" applyNumberFormat="1" applyFont="1" applyBorder="1"/>
    <xf numFmtId="0" fontId="3" fillId="0" borderId="1" xfId="0" applyFont="1" applyBorder="1"/>
    <xf numFmtId="17" fontId="0" fillId="0" borderId="2" xfId="0" applyNumberFormat="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vertical="top" wrapText="1"/>
    </xf>
    <xf numFmtId="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vertical="center" wrapText="1"/>
    </xf>
    <xf numFmtId="0" fontId="0" fillId="0" borderId="1" xfId="0" applyBorder="1" applyAlignment="1">
      <alignment vertical="top" wrapText="1"/>
    </xf>
    <xf numFmtId="0" fontId="0" fillId="0" borderId="1" xfId="0" applyBorder="1"/>
    <xf numFmtId="14" fontId="0" fillId="0" borderId="1" xfId="0" applyNumberFormat="1" applyBorder="1"/>
    <xf numFmtId="17"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4" xfId="0" applyBorder="1"/>
    <xf numFmtId="0" fontId="8" fillId="0" borderId="12" xfId="0" applyFont="1" applyBorder="1" applyAlignment="1">
      <alignment horizontal="center" vertical="center" wrapText="1"/>
    </xf>
    <xf numFmtId="0" fontId="0" fillId="0" borderId="4" xfId="0" applyFill="1" applyBorder="1" applyAlignment="1">
      <alignment horizontal="center" vertical="center" wrapText="1"/>
    </xf>
    <xf numFmtId="0" fontId="8" fillId="0" borderId="20" xfId="0" applyFont="1" applyBorder="1" applyAlignment="1">
      <alignment horizontal="center" vertical="center" wrapText="1"/>
    </xf>
    <xf numFmtId="17" fontId="0"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0" fillId="3" borderId="4" xfId="0" applyFont="1" applyFill="1" applyBorder="1" applyAlignment="1">
      <alignment vertical="center" wrapText="1"/>
    </xf>
    <xf numFmtId="17" fontId="0" fillId="0" borderId="22" xfId="0" applyNumberFormat="1" applyBorder="1" applyAlignment="1">
      <alignment horizontal="left" vertical="center" wrapText="1"/>
    </xf>
    <xf numFmtId="0" fontId="0" fillId="0" borderId="4" xfId="0" applyFont="1" applyBorder="1" applyAlignment="1">
      <alignment vertical="center" wrapText="1"/>
    </xf>
    <xf numFmtId="17" fontId="7" fillId="0" borderId="1" xfId="0" applyNumberFormat="1" applyFont="1" applyBorder="1" applyAlignment="1">
      <alignment horizontal="center" vertical="center" wrapText="1"/>
    </xf>
    <xf numFmtId="17" fontId="8" fillId="0" borderId="10"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7" fillId="0" borderId="1" xfId="0" applyFont="1" applyBorder="1" applyAlignment="1">
      <alignment horizontal="center" vertical="center"/>
    </xf>
    <xf numFmtId="0" fontId="8" fillId="0" borderId="10" xfId="0" applyFont="1" applyBorder="1" applyAlignment="1">
      <alignment horizontal="center" vertical="center" wrapText="1"/>
    </xf>
    <xf numFmtId="0" fontId="0" fillId="0" borderId="6"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vertical="center" wrapText="1"/>
    </xf>
    <xf numFmtId="0" fontId="0" fillId="0" borderId="22" xfId="0" applyBorder="1" applyAlignment="1">
      <alignment horizontal="center" vertical="center" wrapText="1"/>
    </xf>
    <xf numFmtId="6" fontId="8" fillId="0" borderId="13" xfId="0" applyNumberFormat="1" applyFont="1" applyBorder="1" applyAlignment="1">
      <alignment horizontal="center" vertical="center" wrapText="1"/>
    </xf>
    <xf numFmtId="6" fontId="7" fillId="0" borderId="1" xfId="0" applyNumberFormat="1" applyFont="1" applyBorder="1" applyAlignment="1">
      <alignment horizontal="center" vertical="center" wrapText="1"/>
    </xf>
    <xf numFmtId="6" fontId="8" fillId="0" borderId="10" xfId="0" applyNumberFormat="1" applyFont="1" applyBorder="1" applyAlignment="1">
      <alignment horizontal="center" vertical="center" wrapText="1"/>
    </xf>
    <xf numFmtId="6" fontId="0" fillId="0" borderId="6" xfId="0" applyNumberFormat="1" applyBorder="1" applyAlignment="1">
      <alignment horizontal="center" vertical="center"/>
    </xf>
    <xf numFmtId="41" fontId="0" fillId="0" borderId="1" xfId="4" applyNumberFormat="1" applyFont="1" applyFill="1" applyBorder="1" applyAlignment="1">
      <alignment vertical="center"/>
    </xf>
    <xf numFmtId="6" fontId="0" fillId="0" borderId="22" xfId="0" applyNumberFormat="1" applyBorder="1" applyAlignment="1">
      <alignment horizontal="center" vertical="center"/>
    </xf>
    <xf numFmtId="6" fontId="7" fillId="0" borderId="1" xfId="0" applyNumberFormat="1" applyFont="1" applyBorder="1" applyAlignment="1">
      <alignment horizontal="center" vertical="center"/>
    </xf>
    <xf numFmtId="166" fontId="0" fillId="0" borderId="13" xfId="4" applyNumberFormat="1" applyFont="1" applyFill="1" applyBorder="1" applyAlignment="1">
      <alignment vertical="center"/>
    </xf>
    <xf numFmtId="0" fontId="7" fillId="0" borderId="13" xfId="0" applyFont="1" applyBorder="1" applyAlignment="1">
      <alignment horizontal="center" vertical="center" wrapText="1"/>
    </xf>
    <xf numFmtId="0" fontId="0" fillId="0" borderId="10" xfId="0" applyBorder="1" applyAlignment="1">
      <alignment vertical="center" wrapText="1"/>
    </xf>
    <xf numFmtId="0" fontId="8" fillId="0" borderId="13" xfId="0" applyFont="1" applyBorder="1" applyAlignment="1">
      <alignment vertical="center" wrapText="1"/>
    </xf>
    <xf numFmtId="0" fontId="0" fillId="0" borderId="13" xfId="0" applyFont="1" applyBorder="1" applyAlignment="1">
      <alignment horizontal="center" vertical="center" wrapText="1"/>
    </xf>
    <xf numFmtId="6" fontId="0" fillId="0" borderId="19" xfId="0" applyNumberFormat="1" applyBorder="1" applyAlignment="1">
      <alignment horizontal="center" vertical="center" wrapText="1"/>
    </xf>
    <xf numFmtId="0" fontId="8" fillId="0" borderId="21" xfId="0" applyFont="1" applyBorder="1" applyAlignment="1">
      <alignment horizontal="center" vertical="center" wrapText="1"/>
    </xf>
    <xf numFmtId="4" fontId="6" fillId="0" borderId="19" xfId="0" applyNumberFormat="1"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9" xfId="0" applyBorder="1" applyAlignment="1">
      <alignment vertical="center" wrapText="1"/>
    </xf>
    <xf numFmtId="0" fontId="0" fillId="0" borderId="21" xfId="0"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wrapText="1"/>
    </xf>
    <xf numFmtId="17"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0" xfId="0" applyFont="1" applyAlignment="1">
      <alignment wrapText="1"/>
    </xf>
    <xf numFmtId="6" fontId="10" fillId="0" borderId="1" xfId="0" applyNumberFormat="1" applyFont="1" applyBorder="1" applyAlignment="1">
      <alignment horizontal="center" vertical="center" wrapText="1"/>
    </xf>
    <xf numFmtId="0" fontId="14" fillId="0" borderId="2" xfId="0" applyFont="1" applyBorder="1" applyAlignment="1">
      <alignment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17" fontId="0" fillId="0" borderId="4" xfId="0" applyNumberFormat="1" applyBorder="1" applyAlignment="1">
      <alignment vertical="center" wrapText="1"/>
    </xf>
    <xf numFmtId="0" fontId="15" fillId="0" borderId="1" xfId="0" applyFont="1" applyBorder="1" applyAlignment="1">
      <alignment horizontal="center" wrapText="1"/>
    </xf>
    <xf numFmtId="0" fontId="0" fillId="0" borderId="8" xfId="0" applyBorder="1" applyAlignment="1">
      <alignment horizontal="center" vertical="center" wrapText="1"/>
    </xf>
    <xf numFmtId="167" fontId="0" fillId="0" borderId="1" xfId="2" applyNumberFormat="1" applyFont="1" applyBorder="1" applyAlignment="1">
      <alignment horizontal="center" vertical="center" wrapText="1"/>
    </xf>
    <xf numFmtId="0" fontId="14" fillId="0" borderId="2" xfId="0" applyFont="1" applyBorder="1" applyAlignment="1">
      <alignment horizontal="center" vertical="center" wrapText="1"/>
    </xf>
    <xf numFmtId="14" fontId="0" fillId="0" borderId="1" xfId="0" applyNumberFormat="1" applyBorder="1" applyAlignment="1">
      <alignment horizontal="center" vertical="center" wrapText="1"/>
    </xf>
    <xf numFmtId="4" fontId="3" fillId="2" borderId="14" xfId="0" applyNumberFormat="1" applyFont="1" applyFill="1" applyBorder="1" applyAlignment="1">
      <alignment horizontal="left" vertical="top" wrapText="1"/>
    </xf>
    <xf numFmtId="0" fontId="5" fillId="2" borderId="1" xfId="0" applyFont="1" applyFill="1" applyBorder="1" applyAlignment="1">
      <alignment horizontal="center" vertical="center" wrapText="1"/>
    </xf>
    <xf numFmtId="168" fontId="3" fillId="2" borderId="1" xfId="2" applyNumberFormat="1" applyFont="1" applyFill="1" applyBorder="1" applyAlignment="1">
      <alignment horizontal="right" vertical="center" wrapText="1"/>
    </xf>
    <xf numFmtId="4" fontId="3" fillId="2" borderId="14" xfId="0" applyNumberFormat="1" applyFont="1" applyFill="1" applyBorder="1" applyAlignment="1">
      <alignment horizontal="left" wrapText="1"/>
    </xf>
    <xf numFmtId="168" fontId="3" fillId="2" borderId="1" xfId="2" applyNumberFormat="1" applyFont="1" applyFill="1" applyBorder="1" applyAlignment="1">
      <alignment horizontal="right" wrapText="1"/>
    </xf>
    <xf numFmtId="4" fontId="3" fillId="2" borderId="1" xfId="0" applyNumberFormat="1" applyFont="1" applyFill="1" applyBorder="1" applyAlignment="1">
      <alignment horizontal="left" vertical="top" wrapText="1"/>
    </xf>
    <xf numFmtId="0" fontId="0" fillId="0" borderId="1" xfId="0" applyBorder="1" applyAlignment="1">
      <alignment horizontal="center" wrapText="1"/>
    </xf>
    <xf numFmtId="0" fontId="0" fillId="0" borderId="10" xfId="0" applyBorder="1" applyAlignment="1">
      <alignment horizontal="center" wrapText="1"/>
    </xf>
    <xf numFmtId="4" fontId="3" fillId="2" borderId="0" xfId="0" applyNumberFormat="1" applyFont="1" applyFill="1" applyAlignment="1">
      <alignment horizontal="left" vertical="top" wrapText="1"/>
    </xf>
    <xf numFmtId="4" fontId="3" fillId="0" borderId="14" xfId="0" applyNumberFormat="1" applyFont="1" applyBorder="1" applyAlignment="1">
      <alignment horizontal="left" vertical="top" wrapText="1"/>
    </xf>
    <xf numFmtId="0" fontId="5" fillId="0" borderId="1" xfId="0" applyFont="1" applyBorder="1" applyAlignment="1">
      <alignment horizontal="center" vertical="center" wrapText="1"/>
    </xf>
    <xf numFmtId="168" fontId="3" fillId="0" borderId="1" xfId="2" applyNumberFormat="1" applyFont="1" applyFill="1" applyBorder="1" applyAlignment="1">
      <alignment horizontal="right" vertical="center" wrapText="1"/>
    </xf>
    <xf numFmtId="4" fontId="3" fillId="0" borderId="14" xfId="0" applyNumberFormat="1" applyFont="1" applyBorder="1" applyAlignment="1">
      <alignment horizontal="left" wrapText="1"/>
    </xf>
    <xf numFmtId="4" fontId="3" fillId="0" borderId="14" xfId="0" applyNumberFormat="1" applyFont="1" applyBorder="1" applyAlignment="1">
      <alignment horizontal="left" vertical="center" wrapText="1"/>
    </xf>
    <xf numFmtId="4" fontId="3" fillId="0" borderId="1" xfId="0" applyNumberFormat="1" applyFont="1" applyBorder="1" applyAlignment="1">
      <alignment horizontal="left" vertical="top" wrapText="1"/>
    </xf>
    <xf numFmtId="0" fontId="0" fillId="0" borderId="0" xfId="0" applyAlignment="1">
      <alignment wrapText="1"/>
    </xf>
    <xf numFmtId="0" fontId="0" fillId="0" borderId="0" xfId="0" applyAlignment="1">
      <alignment horizontal="right" wrapText="1"/>
    </xf>
    <xf numFmtId="6" fontId="0" fillId="0" borderId="1" xfId="0" applyNumberFormat="1" applyBorder="1" applyAlignment="1">
      <alignment horizontal="right" vertical="center" wrapText="1"/>
    </xf>
    <xf numFmtId="0" fontId="0" fillId="0" borderId="8" xfId="0" applyBorder="1" applyAlignment="1">
      <alignment wrapText="1"/>
    </xf>
    <xf numFmtId="0" fontId="0" fillId="0" borderId="10" xfId="0" applyBorder="1" applyAlignment="1">
      <alignment wrapText="1"/>
    </xf>
    <xf numFmtId="0" fontId="0" fillId="0" borderId="11" xfId="0" applyBorder="1" applyAlignment="1">
      <alignment wrapText="1"/>
    </xf>
    <xf numFmtId="0" fontId="16" fillId="0" borderId="0" xfId="0" applyFont="1" applyAlignment="1">
      <alignment wrapText="1"/>
    </xf>
    <xf numFmtId="0" fontId="16" fillId="0" borderId="0" xfId="0" applyFont="1" applyAlignment="1">
      <alignment horizontal="right" wrapText="1"/>
    </xf>
    <xf numFmtId="0" fontId="5" fillId="0" borderId="0" xfId="0" applyFont="1" applyAlignment="1">
      <alignment horizontal="center" vertical="center" wrapText="1"/>
    </xf>
    <xf numFmtId="168" fontId="0" fillId="0" borderId="1" xfId="0" applyNumberFormat="1" applyBorder="1" applyAlignment="1">
      <alignment vertical="center" wrapText="1"/>
    </xf>
    <xf numFmtId="0" fontId="5" fillId="2" borderId="0" xfId="0" applyFont="1" applyFill="1" applyAlignment="1">
      <alignment horizontal="center" vertical="center" wrapText="1"/>
    </xf>
    <xf numFmtId="0" fontId="2" fillId="0" borderId="0" xfId="0" applyFont="1" applyAlignment="1"/>
    <xf numFmtId="17" fontId="0" fillId="0" borderId="25" xfId="0" applyNumberFormat="1" applyFill="1" applyBorder="1" applyAlignment="1">
      <alignment horizontal="left" vertical="center" wrapText="1"/>
    </xf>
    <xf numFmtId="44" fontId="0" fillId="0" borderId="0" xfId="3" applyFont="1"/>
    <xf numFmtId="0" fontId="2" fillId="0" borderId="0" xfId="0" applyFont="1" applyAlignment="1">
      <alignment horizontal="center" wrapText="1"/>
    </xf>
    <xf numFmtId="0" fontId="2" fillId="0" borderId="18"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xf>
  </cellXfs>
  <cellStyles count="5">
    <cellStyle name="BodyStyle" xfId="1" xr:uid="{00000000-0005-0000-0000-000000000000}"/>
    <cellStyle name="Millares" xfId="2" builtinId="3"/>
    <cellStyle name="Millares [0]" xfId="4" builtinId="6"/>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36195</xdr:colOff>
      <xdr:row>34</xdr:row>
      <xdr:rowOff>914400</xdr:rowOff>
    </xdr:from>
    <xdr:to>
      <xdr:col>11</xdr:col>
      <xdr:colOff>262890</xdr:colOff>
      <xdr:row>38</xdr:row>
      <xdr:rowOff>92710</xdr:rowOff>
    </xdr:to>
    <xdr:pic>
      <xdr:nvPicPr>
        <xdr:cNvPr id="4" name="3 Imagen" descr="C:\Documents and Settings\Alejandro Balentine\Mis documentos\Mis imágenes\Logos vigilado\vigilado superBN.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a:xfrm>
          <a:off x="12738735" y="7459980"/>
          <a:ext cx="226695" cy="1437640"/>
        </a:xfrm>
        <a:prstGeom prst="rect">
          <a:avLst/>
        </a:prstGeom>
        <a:noFill/>
        <a:ln>
          <a:noFill/>
          <a:prstDash/>
        </a:ln>
      </xdr:spPr>
    </xdr:pic>
    <xdr:clientData/>
  </xdr:twoCellAnchor>
  <xdr:twoCellAnchor>
    <xdr:from>
      <xdr:col>1</xdr:col>
      <xdr:colOff>457201</xdr:colOff>
      <xdr:row>0</xdr:row>
      <xdr:rowOff>0</xdr:rowOff>
    </xdr:from>
    <xdr:to>
      <xdr:col>2</xdr:col>
      <xdr:colOff>679067</xdr:colOff>
      <xdr:row>5</xdr:row>
      <xdr:rowOff>43815</xdr:rowOff>
    </xdr:to>
    <xdr:pic>
      <xdr:nvPicPr>
        <xdr:cNvPr id="10" name="9 Imagen">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923926" y="0"/>
          <a:ext cx="3003166" cy="1110615"/>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826295</xdr:colOff>
      <xdr:row>0</xdr:row>
      <xdr:rowOff>0</xdr:rowOff>
    </xdr:from>
    <xdr:to>
      <xdr:col>3</xdr:col>
      <xdr:colOff>642938</xdr:colOff>
      <xdr:row>5</xdr:row>
      <xdr:rowOff>35718</xdr:rowOff>
    </xdr:to>
    <xdr:pic>
      <xdr:nvPicPr>
        <xdr:cNvPr id="6" name="9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1588295" y="0"/>
          <a:ext cx="2876549" cy="1095374"/>
        </a:xfrm>
        <a:prstGeom prst="rect">
          <a:avLst/>
        </a:prstGeom>
        <a:noFill/>
        <a:ln>
          <a:noFill/>
          <a:prstDash/>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826295</xdr:colOff>
      <xdr:row>0</xdr:row>
      <xdr:rowOff>0</xdr:rowOff>
    </xdr:from>
    <xdr:to>
      <xdr:col>2</xdr:col>
      <xdr:colOff>642938</xdr:colOff>
      <xdr:row>4</xdr:row>
      <xdr:rowOff>35718</xdr:rowOff>
    </xdr:to>
    <xdr:pic>
      <xdr:nvPicPr>
        <xdr:cNvPr id="2" name="9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88295" y="0"/>
          <a:ext cx="2883693" cy="1102518"/>
        </a:xfrm>
        <a:prstGeom prst="rect">
          <a:avLst/>
        </a:prstGeom>
        <a:noFill/>
        <a:ln>
          <a:noFill/>
          <a:prstDash/>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457200</xdr:colOff>
      <xdr:row>0</xdr:row>
      <xdr:rowOff>0</xdr:rowOff>
    </xdr:from>
    <xdr:to>
      <xdr:col>2</xdr:col>
      <xdr:colOff>990600</xdr:colOff>
      <xdr:row>4</xdr:row>
      <xdr:rowOff>45070</xdr:rowOff>
    </xdr:to>
    <xdr:pic>
      <xdr:nvPicPr>
        <xdr:cNvPr id="8" name="9 Imagen">
          <a:extLst>
            <a:ext uri="{FF2B5EF4-FFF2-40B4-BE49-F238E27FC236}">
              <a16:creationId xmlns:a16="http://schemas.microsoft.com/office/drawing/2014/main" id="{00000000-0008-0000-0400-000008000000}"/>
            </a:ext>
          </a:extLst>
        </xdr:cNvPr>
        <xdr:cNvPicPr>
          <a:picLocks noChangeAspect="1"/>
        </xdr:cNvPicPr>
      </xdr:nvPicPr>
      <xdr:blipFill rotWithShape="1">
        <a:blip xmlns:r="http://schemas.openxmlformats.org/officeDocument/2006/relationships" r:embed="rId1"/>
        <a:srcRect t="12828"/>
        <a:stretch/>
      </xdr:blipFill>
      <xdr:spPr>
        <a:xfrm>
          <a:off x="1219200" y="0"/>
          <a:ext cx="2581275" cy="1035670"/>
        </a:xfrm>
        <a:prstGeom prst="rect">
          <a:avLst/>
        </a:prstGeom>
        <a:noFill/>
        <a:ln>
          <a:noFill/>
          <a:prstDash/>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5</xdr:row>
      <xdr:rowOff>83170</xdr:rowOff>
    </xdr:to>
    <xdr:pic>
      <xdr:nvPicPr>
        <xdr:cNvPr id="13" name="9 Imagen">
          <a:extLst>
            <a:ext uri="{FF2B5EF4-FFF2-40B4-BE49-F238E27FC236}">
              <a16:creationId xmlns:a16="http://schemas.microsoft.com/office/drawing/2014/main" id="{00000000-0008-0000-0500-00000D000000}"/>
            </a:ext>
          </a:extLst>
        </xdr:cNvPr>
        <xdr:cNvPicPr>
          <a:picLocks noChangeAspect="1"/>
        </xdr:cNvPicPr>
      </xdr:nvPicPr>
      <xdr:blipFill rotWithShape="1">
        <a:blip xmlns:r="http://schemas.openxmlformats.org/officeDocument/2006/relationships" r:embed="rId1"/>
        <a:srcRect t="12828"/>
        <a:stretch/>
      </xdr:blipFill>
      <xdr:spPr>
        <a:xfrm>
          <a:off x="762000" y="0"/>
          <a:ext cx="2581275" cy="1035670"/>
        </a:xfrm>
        <a:prstGeom prst="rect">
          <a:avLst/>
        </a:prstGeom>
        <a:noFill/>
        <a:ln>
          <a:noFill/>
          <a:prstDash/>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238125</xdr:colOff>
      <xdr:row>0</xdr:row>
      <xdr:rowOff>161925</xdr:rowOff>
    </xdr:from>
    <xdr:to>
      <xdr:col>1</xdr:col>
      <xdr:colOff>2819400</xdr:colOff>
      <xdr:row>6</xdr:row>
      <xdr:rowOff>45070</xdr:rowOff>
    </xdr:to>
    <xdr:pic>
      <xdr:nvPicPr>
        <xdr:cNvPr id="7" name="9 Imagen">
          <a:extLst>
            <a:ext uri="{FF2B5EF4-FFF2-40B4-BE49-F238E27FC236}">
              <a16:creationId xmlns:a16="http://schemas.microsoft.com/office/drawing/2014/main" id="{00000000-0008-0000-0600-000007000000}"/>
            </a:ext>
          </a:extLst>
        </xdr:cNvPr>
        <xdr:cNvPicPr>
          <a:picLocks noChangeAspect="1"/>
        </xdr:cNvPicPr>
      </xdr:nvPicPr>
      <xdr:blipFill rotWithShape="1">
        <a:blip xmlns:r="http://schemas.openxmlformats.org/officeDocument/2006/relationships" r:embed="rId1"/>
        <a:srcRect t="12828"/>
        <a:stretch/>
      </xdr:blipFill>
      <xdr:spPr>
        <a:xfrm>
          <a:off x="1000125" y="161925"/>
          <a:ext cx="2581275" cy="1035670"/>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552450</xdr:colOff>
      <xdr:row>0</xdr:row>
      <xdr:rowOff>19050</xdr:rowOff>
    </xdr:from>
    <xdr:to>
      <xdr:col>1</xdr:col>
      <xdr:colOff>3133725</xdr:colOff>
      <xdr:row>5</xdr:row>
      <xdr:rowOff>102220</xdr:rowOff>
    </xdr:to>
    <xdr:pic>
      <xdr:nvPicPr>
        <xdr:cNvPr id="2" name="9 Imagen">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t="12828"/>
        <a:stretch/>
      </xdr:blipFill>
      <xdr:spPr>
        <a:xfrm>
          <a:off x="1314450" y="19050"/>
          <a:ext cx="2581275" cy="1035670"/>
        </a:xfrm>
        <a:prstGeom prst="rect">
          <a:avLst/>
        </a:prstGeom>
        <a:noFill/>
        <a:ln>
          <a:noFill/>
          <a:prstDash/>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A%20Servicios%20Sociale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y Convenios"/>
      <sheetName val="Agencia Empleo"/>
      <sheetName val="Servicios-Ley 115"/>
      <sheetName val="FOSFEC"/>
      <sheetName val="creditos"/>
      <sheetName val="Foniñez"/>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3"/>
  <sheetViews>
    <sheetView workbookViewId="0">
      <selection activeCell="C8" sqref="C8"/>
    </sheetView>
  </sheetViews>
  <sheetFormatPr baseColWidth="10" defaultRowHeight="12.75" x14ac:dyDescent="0.2"/>
  <cols>
    <col min="1" max="1" width="7" style="9" customWidth="1"/>
    <col min="2" max="2" width="41.7109375" style="14" customWidth="1"/>
    <col min="3" max="3" width="20" style="14" customWidth="1"/>
    <col min="4" max="4" width="14.7109375" style="14" customWidth="1"/>
    <col min="5" max="5" width="27.7109375" style="14" customWidth="1"/>
    <col min="6" max="6" width="20.7109375" style="14" customWidth="1"/>
    <col min="7" max="7" width="21.140625" style="16" customWidth="1"/>
    <col min="8" max="8" width="33.5703125" style="9" customWidth="1"/>
    <col min="9" max="9" width="17" style="9" customWidth="1"/>
    <col min="10" max="10" width="24.42578125" style="17" customWidth="1"/>
    <col min="11" max="11" width="20.140625" style="9" customWidth="1"/>
    <col min="12" max="16384" width="11.42578125" style="9"/>
  </cols>
  <sheetData>
    <row r="1" spans="1:14" ht="6.6" customHeight="1" x14ac:dyDescent="0.2">
      <c r="F1" s="15"/>
    </row>
    <row r="2" spans="1:14" ht="18.75" customHeight="1" x14ac:dyDescent="0.2">
      <c r="B2" s="192"/>
      <c r="C2" s="192"/>
      <c r="D2" s="192"/>
      <c r="E2" s="192"/>
      <c r="F2" s="192"/>
      <c r="G2" s="192"/>
    </row>
    <row r="3" spans="1:14" x14ac:dyDescent="0.2">
      <c r="B3" s="192"/>
      <c r="C3" s="192"/>
      <c r="D3" s="192"/>
      <c r="E3" s="192"/>
      <c r="F3" s="192"/>
      <c r="G3" s="192"/>
      <c r="H3" s="189" t="s">
        <v>6</v>
      </c>
      <c r="I3" s="189"/>
    </row>
    <row r="4" spans="1:14" ht="33" customHeight="1" x14ac:dyDescent="0.2">
      <c r="B4" s="192"/>
      <c r="C4" s="192"/>
      <c r="D4" s="192"/>
      <c r="E4" s="192"/>
      <c r="F4" s="192"/>
      <c r="G4" s="192"/>
      <c r="H4" s="189" t="s">
        <v>8</v>
      </c>
      <c r="I4" s="189"/>
    </row>
    <row r="5" spans="1:14" ht="13.5" thickBot="1" x14ac:dyDescent="0.25">
      <c r="B5" s="193"/>
      <c r="C5" s="193"/>
      <c r="D5" s="193"/>
      <c r="E5" s="193"/>
      <c r="F5" s="193"/>
      <c r="G5" s="193"/>
    </row>
    <row r="6" spans="1:14" ht="38.25" x14ac:dyDescent="0.2">
      <c r="B6" s="18" t="s">
        <v>0</v>
      </c>
      <c r="C6" s="19" t="s">
        <v>1</v>
      </c>
      <c r="D6" s="19" t="s">
        <v>3</v>
      </c>
      <c r="E6" s="19" t="s">
        <v>4</v>
      </c>
      <c r="F6" s="19" t="s">
        <v>9</v>
      </c>
      <c r="G6" s="20" t="s">
        <v>2</v>
      </c>
      <c r="H6" s="19" t="s">
        <v>10</v>
      </c>
      <c r="I6" s="19" t="s">
        <v>5</v>
      </c>
      <c r="J6" s="19" t="s">
        <v>11</v>
      </c>
      <c r="K6" s="21" t="s">
        <v>7</v>
      </c>
      <c r="L6" s="22"/>
      <c r="M6" s="22"/>
      <c r="N6" s="22"/>
    </row>
    <row r="7" spans="1:14" ht="28.5" customHeight="1" x14ac:dyDescent="0.2">
      <c r="A7" s="23">
        <v>1</v>
      </c>
      <c r="B7" s="24" t="s">
        <v>25</v>
      </c>
      <c r="C7" s="25" t="s">
        <v>41</v>
      </c>
      <c r="D7" s="13" t="s">
        <v>42</v>
      </c>
      <c r="E7" s="13" t="s">
        <v>20</v>
      </c>
      <c r="F7" s="26" t="s">
        <v>147</v>
      </c>
      <c r="G7" s="27">
        <v>18660000</v>
      </c>
      <c r="H7" s="28"/>
      <c r="I7" s="29">
        <v>0</v>
      </c>
      <c r="J7" s="13" t="s">
        <v>46</v>
      </c>
      <c r="K7" s="30"/>
    </row>
    <row r="8" spans="1:14" ht="29.25" customHeight="1" x14ac:dyDescent="0.2">
      <c r="A8" s="23">
        <v>2</v>
      </c>
      <c r="B8" s="24" t="s">
        <v>26</v>
      </c>
      <c r="C8" s="25" t="s">
        <v>41</v>
      </c>
      <c r="D8" s="13" t="s">
        <v>42</v>
      </c>
      <c r="E8" s="13" t="s">
        <v>20</v>
      </c>
      <c r="F8" s="26" t="s">
        <v>148</v>
      </c>
      <c r="G8" s="27">
        <v>1071710000</v>
      </c>
      <c r="H8" s="28"/>
      <c r="I8" s="29">
        <v>0</v>
      </c>
      <c r="J8" s="13" t="s">
        <v>46</v>
      </c>
      <c r="K8" s="30"/>
    </row>
    <row r="9" spans="1:14" ht="35.25" customHeight="1" x14ac:dyDescent="0.2">
      <c r="A9" s="23">
        <v>3</v>
      </c>
      <c r="B9" s="24" t="s">
        <v>27</v>
      </c>
      <c r="C9" s="25" t="s">
        <v>43</v>
      </c>
      <c r="D9" s="13" t="s">
        <v>44</v>
      </c>
      <c r="E9" s="13" t="s">
        <v>20</v>
      </c>
      <c r="F9" s="26" t="s">
        <v>149</v>
      </c>
      <c r="G9" s="27">
        <v>47867137</v>
      </c>
      <c r="H9" s="28"/>
      <c r="I9" s="29">
        <v>0</v>
      </c>
      <c r="J9" s="13" t="s">
        <v>46</v>
      </c>
      <c r="K9" s="30"/>
    </row>
    <row r="10" spans="1:14" ht="33.75" customHeight="1" x14ac:dyDescent="0.2">
      <c r="A10" s="23">
        <v>4</v>
      </c>
      <c r="B10" s="24" t="s">
        <v>28</v>
      </c>
      <c r="C10" s="25" t="s">
        <v>41</v>
      </c>
      <c r="D10" s="13" t="s">
        <v>42</v>
      </c>
      <c r="E10" s="13" t="s">
        <v>20</v>
      </c>
      <c r="F10" s="26" t="s">
        <v>150</v>
      </c>
      <c r="G10" s="27">
        <v>200000</v>
      </c>
      <c r="H10" s="28"/>
      <c r="I10" s="29">
        <v>0</v>
      </c>
      <c r="J10" s="13" t="s">
        <v>46</v>
      </c>
      <c r="K10" s="30"/>
    </row>
    <row r="11" spans="1:14" ht="36" customHeight="1" x14ac:dyDescent="0.2">
      <c r="A11" s="23">
        <v>5</v>
      </c>
      <c r="B11" s="24" t="s">
        <v>151</v>
      </c>
      <c r="C11" s="25" t="s">
        <v>41</v>
      </c>
      <c r="D11" s="13" t="s">
        <v>42</v>
      </c>
      <c r="E11" s="13" t="s">
        <v>20</v>
      </c>
      <c r="F11" s="26" t="s">
        <v>152</v>
      </c>
      <c r="G11" s="27">
        <v>1000000</v>
      </c>
      <c r="H11" s="28"/>
      <c r="I11" s="29">
        <v>0</v>
      </c>
      <c r="J11" s="13" t="s">
        <v>46</v>
      </c>
      <c r="K11" s="30"/>
    </row>
    <row r="12" spans="1:14" ht="33.75" customHeight="1" x14ac:dyDescent="0.2">
      <c r="A12" s="23">
        <v>6</v>
      </c>
      <c r="B12" s="24" t="s">
        <v>29</v>
      </c>
      <c r="C12" s="25" t="s">
        <v>41</v>
      </c>
      <c r="D12" s="13" t="s">
        <v>42</v>
      </c>
      <c r="E12" s="13" t="s">
        <v>20</v>
      </c>
      <c r="F12" s="26" t="s">
        <v>29</v>
      </c>
      <c r="G12" s="27">
        <v>5000000</v>
      </c>
      <c r="H12" s="28"/>
      <c r="I12" s="29">
        <v>0</v>
      </c>
      <c r="J12" s="13" t="s">
        <v>46</v>
      </c>
      <c r="K12" s="30"/>
    </row>
    <row r="13" spans="1:14" ht="30.75" customHeight="1" x14ac:dyDescent="0.2">
      <c r="A13" s="23">
        <v>7</v>
      </c>
      <c r="B13" s="24" t="s">
        <v>30</v>
      </c>
      <c r="C13" s="25" t="s">
        <v>41</v>
      </c>
      <c r="D13" s="13" t="s">
        <v>42</v>
      </c>
      <c r="E13" s="13" t="s">
        <v>20</v>
      </c>
      <c r="F13" s="31" t="s">
        <v>30</v>
      </c>
      <c r="G13" s="27">
        <v>2000000</v>
      </c>
      <c r="H13" s="28"/>
      <c r="I13" s="29">
        <v>0</v>
      </c>
      <c r="J13" s="13" t="s">
        <v>46</v>
      </c>
      <c r="K13" s="30"/>
    </row>
    <row r="14" spans="1:14" ht="30.75" customHeight="1" x14ac:dyDescent="0.2">
      <c r="A14" s="23">
        <v>8</v>
      </c>
      <c r="B14" s="24" t="s">
        <v>31</v>
      </c>
      <c r="C14" s="25" t="s">
        <v>41</v>
      </c>
      <c r="D14" s="13" t="s">
        <v>42</v>
      </c>
      <c r="E14" s="13" t="s">
        <v>20</v>
      </c>
      <c r="F14" s="31" t="s">
        <v>31</v>
      </c>
      <c r="G14" s="27">
        <v>1500000</v>
      </c>
      <c r="H14" s="28"/>
      <c r="I14" s="29">
        <v>0</v>
      </c>
      <c r="J14" s="13" t="s">
        <v>46</v>
      </c>
      <c r="K14" s="30"/>
    </row>
    <row r="15" spans="1:14" ht="30" customHeight="1" x14ac:dyDescent="0.2">
      <c r="A15" s="23">
        <v>9</v>
      </c>
      <c r="B15" s="24" t="s">
        <v>32</v>
      </c>
      <c r="C15" s="25" t="s">
        <v>41</v>
      </c>
      <c r="D15" s="13" t="s">
        <v>42</v>
      </c>
      <c r="E15" s="13" t="s">
        <v>20</v>
      </c>
      <c r="F15" s="26" t="s">
        <v>153</v>
      </c>
      <c r="G15" s="27">
        <v>396000</v>
      </c>
      <c r="H15" s="28"/>
      <c r="I15" s="29">
        <v>0</v>
      </c>
      <c r="J15" s="13" t="s">
        <v>46</v>
      </c>
      <c r="K15" s="30"/>
    </row>
    <row r="16" spans="1:14" ht="34.5" customHeight="1" x14ac:dyDescent="0.2">
      <c r="A16" s="23">
        <v>10</v>
      </c>
      <c r="B16" s="24" t="s">
        <v>33</v>
      </c>
      <c r="C16" s="25" t="s">
        <v>41</v>
      </c>
      <c r="D16" s="13" t="s">
        <v>42</v>
      </c>
      <c r="E16" s="13" t="s">
        <v>20</v>
      </c>
      <c r="F16" s="26" t="s">
        <v>99</v>
      </c>
      <c r="G16" s="27">
        <v>43880000</v>
      </c>
      <c r="H16" s="28"/>
      <c r="I16" s="29">
        <v>0</v>
      </c>
      <c r="J16" s="13" t="s">
        <v>46</v>
      </c>
      <c r="K16" s="30"/>
    </row>
    <row r="17" spans="1:12" ht="30.75" customHeight="1" x14ac:dyDescent="0.2">
      <c r="A17" s="23">
        <v>11</v>
      </c>
      <c r="B17" s="24" t="s">
        <v>34</v>
      </c>
      <c r="C17" s="25" t="s">
        <v>45</v>
      </c>
      <c r="D17" s="13"/>
      <c r="E17" s="13" t="s">
        <v>20</v>
      </c>
      <c r="F17" s="26" t="s">
        <v>154</v>
      </c>
      <c r="G17" s="27">
        <v>20600000</v>
      </c>
      <c r="H17" s="28"/>
      <c r="I17" s="29">
        <v>0</v>
      </c>
      <c r="J17" s="13" t="s">
        <v>46</v>
      </c>
      <c r="K17" s="30"/>
    </row>
    <row r="18" spans="1:12" ht="29.25" customHeight="1" x14ac:dyDescent="0.2">
      <c r="A18" s="23">
        <v>12</v>
      </c>
      <c r="B18" s="32" t="s">
        <v>35</v>
      </c>
      <c r="C18" s="25" t="s">
        <v>41</v>
      </c>
      <c r="D18" s="13" t="s">
        <v>42</v>
      </c>
      <c r="E18" s="13" t="s">
        <v>20</v>
      </c>
      <c r="F18" s="26" t="s">
        <v>155</v>
      </c>
      <c r="G18" s="27">
        <v>1520000</v>
      </c>
      <c r="H18" s="28"/>
      <c r="I18" s="29">
        <v>0</v>
      </c>
      <c r="J18" s="13" t="s">
        <v>46</v>
      </c>
      <c r="K18" s="30"/>
    </row>
    <row r="19" spans="1:12" ht="32.25" customHeight="1" x14ac:dyDescent="0.2">
      <c r="A19" s="23">
        <v>13</v>
      </c>
      <c r="B19" s="32" t="s">
        <v>36</v>
      </c>
      <c r="C19" s="25" t="s">
        <v>41</v>
      </c>
      <c r="D19" s="13" t="s">
        <v>42</v>
      </c>
      <c r="E19" s="13" t="s">
        <v>20</v>
      </c>
      <c r="F19" s="26" t="s">
        <v>156</v>
      </c>
      <c r="G19" s="27">
        <v>2080000</v>
      </c>
      <c r="H19" s="28"/>
      <c r="I19" s="29">
        <v>0</v>
      </c>
      <c r="J19" s="13" t="s">
        <v>46</v>
      </c>
      <c r="K19" s="30"/>
    </row>
    <row r="20" spans="1:12" ht="34.5" customHeight="1" x14ac:dyDescent="0.2">
      <c r="A20" s="23">
        <v>14</v>
      </c>
      <c r="B20" s="32" t="s">
        <v>37</v>
      </c>
      <c r="C20" s="25" t="s">
        <v>43</v>
      </c>
      <c r="D20" s="13" t="s">
        <v>44</v>
      </c>
      <c r="E20" s="13" t="s">
        <v>20</v>
      </c>
      <c r="F20" s="26" t="s">
        <v>157</v>
      </c>
      <c r="G20" s="27">
        <v>3873000</v>
      </c>
      <c r="H20" s="28"/>
      <c r="I20" s="29">
        <v>0</v>
      </c>
      <c r="J20" s="13" t="s">
        <v>46</v>
      </c>
      <c r="K20" s="30"/>
    </row>
    <row r="21" spans="1:12" ht="28.5" customHeight="1" x14ac:dyDescent="0.2">
      <c r="A21" s="23">
        <v>15</v>
      </c>
      <c r="B21" s="32" t="s">
        <v>38</v>
      </c>
      <c r="C21" s="25" t="s">
        <v>41</v>
      </c>
      <c r="D21" s="13" t="s">
        <v>42</v>
      </c>
      <c r="E21" s="13" t="s">
        <v>20</v>
      </c>
      <c r="F21" s="26" t="s">
        <v>158</v>
      </c>
      <c r="G21" s="27">
        <v>18230909</v>
      </c>
      <c r="H21" s="28"/>
      <c r="I21" s="29">
        <v>0</v>
      </c>
      <c r="J21" s="13" t="s">
        <v>46</v>
      </c>
      <c r="K21" s="30"/>
    </row>
    <row r="22" spans="1:12" ht="27" customHeight="1" x14ac:dyDescent="0.2">
      <c r="A22" s="23">
        <v>16</v>
      </c>
      <c r="B22" s="32" t="s">
        <v>39</v>
      </c>
      <c r="C22" s="25" t="s">
        <v>41</v>
      </c>
      <c r="D22" s="13" t="s">
        <v>13</v>
      </c>
      <c r="E22" s="13" t="s">
        <v>20</v>
      </c>
      <c r="F22" s="26" t="s">
        <v>39</v>
      </c>
      <c r="G22" s="27">
        <v>5671660</v>
      </c>
      <c r="H22" s="28"/>
      <c r="I22" s="29">
        <v>0</v>
      </c>
      <c r="J22" s="13" t="s">
        <v>46</v>
      </c>
      <c r="K22" s="30"/>
    </row>
    <row r="23" spans="1:12" ht="29.25" customHeight="1" x14ac:dyDescent="0.2">
      <c r="A23" s="23">
        <v>17</v>
      </c>
      <c r="B23" s="33" t="s">
        <v>40</v>
      </c>
      <c r="C23" s="34" t="s">
        <v>43</v>
      </c>
      <c r="D23" s="34" t="s">
        <v>44</v>
      </c>
      <c r="E23" s="35" t="s">
        <v>20</v>
      </c>
      <c r="F23" s="26" t="s">
        <v>40</v>
      </c>
      <c r="G23" s="36">
        <v>23538429</v>
      </c>
      <c r="H23" s="37"/>
      <c r="I23" s="29">
        <v>0</v>
      </c>
      <c r="J23" s="38"/>
      <c r="K23" s="39"/>
    </row>
    <row r="24" spans="1:12" ht="82.5" customHeight="1" x14ac:dyDescent="0.2">
      <c r="A24" s="23">
        <v>18</v>
      </c>
      <c r="B24" s="40" t="s">
        <v>98</v>
      </c>
      <c r="C24" s="41">
        <v>45354</v>
      </c>
      <c r="D24" s="12" t="s">
        <v>47</v>
      </c>
      <c r="E24" s="12" t="s">
        <v>20</v>
      </c>
      <c r="F24" s="42" t="s">
        <v>99</v>
      </c>
      <c r="G24" s="29">
        <v>30000000</v>
      </c>
      <c r="H24" s="29">
        <v>30000000</v>
      </c>
      <c r="I24" s="29">
        <v>0</v>
      </c>
      <c r="J24" s="13" t="s">
        <v>101</v>
      </c>
      <c r="K24" s="12"/>
      <c r="L24" s="43"/>
    </row>
    <row r="25" spans="1:12" ht="57.75" customHeight="1" x14ac:dyDescent="0.2">
      <c r="A25" s="23">
        <v>19</v>
      </c>
      <c r="B25" s="44" t="s">
        <v>100</v>
      </c>
      <c r="C25" s="41">
        <v>45354</v>
      </c>
      <c r="D25" s="12" t="s">
        <v>49</v>
      </c>
      <c r="E25" s="12" t="s">
        <v>20</v>
      </c>
      <c r="F25" s="42" t="s">
        <v>99</v>
      </c>
      <c r="G25" s="29">
        <v>15000000</v>
      </c>
      <c r="H25" s="29">
        <v>15000000</v>
      </c>
      <c r="I25" s="29">
        <v>0</v>
      </c>
      <c r="J25" s="13" t="s">
        <v>101</v>
      </c>
      <c r="K25" s="12"/>
      <c r="L25" s="43"/>
    </row>
    <row r="26" spans="1:12" ht="68.25" customHeight="1" x14ac:dyDescent="0.2">
      <c r="A26" s="23">
        <v>20</v>
      </c>
      <c r="B26" s="40" t="s">
        <v>50</v>
      </c>
      <c r="C26" s="41">
        <v>45354</v>
      </c>
      <c r="D26" s="12" t="s">
        <v>51</v>
      </c>
      <c r="E26" s="12" t="s">
        <v>20</v>
      </c>
      <c r="F26" s="42" t="s">
        <v>99</v>
      </c>
      <c r="G26" s="29">
        <v>3500000</v>
      </c>
      <c r="H26" s="29">
        <v>3500000</v>
      </c>
      <c r="I26" s="29">
        <v>0</v>
      </c>
      <c r="J26" s="13" t="s">
        <v>101</v>
      </c>
      <c r="K26" s="12"/>
      <c r="L26" s="43"/>
    </row>
    <row r="27" spans="1:12" ht="30.75" customHeight="1" x14ac:dyDescent="0.2">
      <c r="A27" s="23">
        <v>21</v>
      </c>
      <c r="B27" s="44" t="s">
        <v>52</v>
      </c>
      <c r="C27" s="41">
        <v>45292</v>
      </c>
      <c r="D27" s="12" t="s">
        <v>44</v>
      </c>
      <c r="E27" s="12" t="s">
        <v>20</v>
      </c>
      <c r="F27" s="26" t="s">
        <v>149</v>
      </c>
      <c r="G27" s="29">
        <v>2800000</v>
      </c>
      <c r="H27" s="29">
        <f>G27*12</f>
        <v>33600000</v>
      </c>
      <c r="I27" s="29">
        <v>0</v>
      </c>
      <c r="J27" s="13" t="s">
        <v>101</v>
      </c>
      <c r="K27" s="12"/>
      <c r="L27" s="43"/>
    </row>
    <row r="28" spans="1:12" ht="99.75" customHeight="1" x14ac:dyDescent="0.2">
      <c r="A28" s="23">
        <v>22</v>
      </c>
      <c r="B28" s="40" t="s">
        <v>53</v>
      </c>
      <c r="C28" s="41">
        <v>45354</v>
      </c>
      <c r="D28" s="12" t="s">
        <v>54</v>
      </c>
      <c r="E28" s="12" t="s">
        <v>20</v>
      </c>
      <c r="F28" s="42" t="s">
        <v>99</v>
      </c>
      <c r="G28" s="29">
        <v>2000000</v>
      </c>
      <c r="H28" s="29">
        <v>2000000</v>
      </c>
      <c r="I28" s="29">
        <v>0</v>
      </c>
      <c r="J28" s="13" t="s">
        <v>101</v>
      </c>
      <c r="K28" s="12"/>
      <c r="L28" s="43"/>
    </row>
    <row r="29" spans="1:12" ht="83.25" customHeight="1" x14ac:dyDescent="0.2">
      <c r="A29" s="23">
        <v>23</v>
      </c>
      <c r="B29" s="40" t="s">
        <v>55</v>
      </c>
      <c r="C29" s="41">
        <v>45355</v>
      </c>
      <c r="D29" s="12" t="s">
        <v>56</v>
      </c>
      <c r="E29" s="12" t="s">
        <v>20</v>
      </c>
      <c r="F29" s="12" t="s">
        <v>48</v>
      </c>
      <c r="G29" s="29">
        <v>4500000</v>
      </c>
      <c r="H29" s="29">
        <v>4500000</v>
      </c>
      <c r="I29" s="29">
        <v>0</v>
      </c>
      <c r="J29" s="13" t="s">
        <v>101</v>
      </c>
      <c r="K29" s="12"/>
      <c r="L29" s="43"/>
    </row>
    <row r="30" spans="1:12" ht="88.5" customHeight="1" x14ac:dyDescent="0.2">
      <c r="A30" s="23">
        <v>24</v>
      </c>
      <c r="B30" s="40" t="s">
        <v>57</v>
      </c>
      <c r="C30" s="41">
        <v>45355</v>
      </c>
      <c r="D30" s="12" t="s">
        <v>56</v>
      </c>
      <c r="E30" s="12" t="s">
        <v>20</v>
      </c>
      <c r="F30" s="12" t="s">
        <v>48</v>
      </c>
      <c r="G30" s="29">
        <v>2750000</v>
      </c>
      <c r="H30" s="29">
        <v>2750000</v>
      </c>
      <c r="I30" s="29">
        <v>0</v>
      </c>
      <c r="J30" s="13" t="s">
        <v>101</v>
      </c>
      <c r="K30" s="12"/>
      <c r="L30" s="43"/>
    </row>
    <row r="31" spans="1:12" ht="54" customHeight="1" x14ac:dyDescent="0.2">
      <c r="A31" s="23">
        <v>25</v>
      </c>
      <c r="B31" s="40" t="s">
        <v>58</v>
      </c>
      <c r="C31" s="41">
        <v>45449</v>
      </c>
      <c r="D31" s="12" t="s">
        <v>59</v>
      </c>
      <c r="E31" s="12" t="s">
        <v>20</v>
      </c>
      <c r="F31" s="12" t="s">
        <v>48</v>
      </c>
      <c r="G31" s="29">
        <v>11750000</v>
      </c>
      <c r="H31" s="29">
        <v>11750000</v>
      </c>
      <c r="I31" s="29">
        <v>0</v>
      </c>
      <c r="J31" s="13" t="s">
        <v>101</v>
      </c>
      <c r="K31" s="12"/>
      <c r="L31" s="43"/>
    </row>
    <row r="32" spans="1:12" ht="36" customHeight="1" x14ac:dyDescent="0.2">
      <c r="A32" s="23">
        <v>26</v>
      </c>
      <c r="B32" s="40" t="s">
        <v>60</v>
      </c>
      <c r="C32" s="41" t="s">
        <v>61</v>
      </c>
      <c r="D32" s="12" t="s">
        <v>59</v>
      </c>
      <c r="E32" s="12" t="s">
        <v>20</v>
      </c>
      <c r="F32" s="12" t="s">
        <v>48</v>
      </c>
      <c r="G32" s="29">
        <v>4600000</v>
      </c>
      <c r="H32" s="29">
        <v>4600000</v>
      </c>
      <c r="I32" s="29">
        <v>0</v>
      </c>
      <c r="J32" s="13" t="s">
        <v>101</v>
      </c>
      <c r="K32" s="12"/>
      <c r="L32" s="43"/>
    </row>
    <row r="33" spans="1:13" ht="35.25" customHeight="1" x14ac:dyDescent="0.2">
      <c r="A33" s="23">
        <v>27</v>
      </c>
      <c r="B33" s="40" t="s">
        <v>62</v>
      </c>
      <c r="C33" s="41">
        <v>45449</v>
      </c>
      <c r="D33" s="12" t="s">
        <v>59</v>
      </c>
      <c r="E33" s="12" t="s">
        <v>20</v>
      </c>
      <c r="F33" s="12" t="s">
        <v>48</v>
      </c>
      <c r="G33" s="29">
        <v>2350000</v>
      </c>
      <c r="H33" s="29">
        <v>2350000</v>
      </c>
      <c r="I33" s="29">
        <v>0</v>
      </c>
      <c r="J33" s="13" t="s">
        <v>101</v>
      </c>
      <c r="K33" s="12"/>
      <c r="L33" s="43"/>
    </row>
    <row r="34" spans="1:13" ht="42" customHeight="1" x14ac:dyDescent="0.2">
      <c r="A34" s="23">
        <v>28</v>
      </c>
      <c r="B34" s="40" t="s">
        <v>63</v>
      </c>
      <c r="C34" s="41">
        <v>45449</v>
      </c>
      <c r="D34" s="12" t="s">
        <v>59</v>
      </c>
      <c r="E34" s="12" t="s">
        <v>20</v>
      </c>
      <c r="F34" s="12" t="s">
        <v>64</v>
      </c>
      <c r="G34" s="29">
        <v>3600000</v>
      </c>
      <c r="H34" s="29">
        <v>3600000</v>
      </c>
      <c r="I34" s="29">
        <v>0</v>
      </c>
      <c r="J34" s="13" t="s">
        <v>101</v>
      </c>
      <c r="K34" s="12"/>
      <c r="L34" s="43"/>
    </row>
    <row r="35" spans="1:13" ht="25.5" customHeight="1" x14ac:dyDescent="0.2">
      <c r="A35" s="23">
        <v>29</v>
      </c>
      <c r="B35" s="40" t="s">
        <v>65</v>
      </c>
      <c r="C35" s="41">
        <v>45449</v>
      </c>
      <c r="D35" s="12" t="s">
        <v>66</v>
      </c>
      <c r="E35" s="12" t="s">
        <v>20</v>
      </c>
      <c r="F35" s="12" t="s">
        <v>48</v>
      </c>
      <c r="G35" s="29">
        <v>3000000</v>
      </c>
      <c r="H35" s="29">
        <v>3000000</v>
      </c>
      <c r="I35" s="29">
        <v>0</v>
      </c>
      <c r="J35" s="13" t="s">
        <v>101</v>
      </c>
      <c r="K35" s="12"/>
      <c r="L35" s="43"/>
    </row>
    <row r="36" spans="1:13" ht="25.5" customHeight="1" x14ac:dyDescent="0.2">
      <c r="A36" s="23">
        <v>30</v>
      </c>
      <c r="B36" s="40" t="s">
        <v>67</v>
      </c>
      <c r="C36" s="41">
        <v>45449</v>
      </c>
      <c r="D36" s="12" t="s">
        <v>59</v>
      </c>
      <c r="E36" s="12" t="s">
        <v>20</v>
      </c>
      <c r="F36" s="12" t="s">
        <v>48</v>
      </c>
      <c r="G36" s="29">
        <v>2350000</v>
      </c>
      <c r="H36" s="29">
        <v>2350000</v>
      </c>
      <c r="I36" s="29">
        <v>0</v>
      </c>
      <c r="J36" s="13" t="s">
        <v>101</v>
      </c>
      <c r="K36" s="12"/>
      <c r="L36" s="43"/>
    </row>
    <row r="37" spans="1:13" ht="39.75" customHeight="1" x14ac:dyDescent="0.2">
      <c r="A37" s="23">
        <v>31</v>
      </c>
      <c r="B37" s="40" t="s">
        <v>68</v>
      </c>
      <c r="C37" s="41">
        <v>45449</v>
      </c>
      <c r="D37" s="12" t="s">
        <v>59</v>
      </c>
      <c r="E37" s="12" t="s">
        <v>20</v>
      </c>
      <c r="F37" s="12" t="s">
        <v>48</v>
      </c>
      <c r="G37" s="29">
        <v>1900000</v>
      </c>
      <c r="H37" s="29">
        <v>2900000</v>
      </c>
      <c r="I37" s="29">
        <v>0</v>
      </c>
      <c r="J37" s="13" t="s">
        <v>101</v>
      </c>
      <c r="K37" s="12"/>
      <c r="L37" s="43"/>
    </row>
    <row r="38" spans="1:13" ht="39.75" customHeight="1" x14ac:dyDescent="0.2">
      <c r="A38" s="23">
        <v>32</v>
      </c>
      <c r="B38" s="40" t="s">
        <v>69</v>
      </c>
      <c r="C38" s="41">
        <v>45449</v>
      </c>
      <c r="D38" s="12" t="s">
        <v>59</v>
      </c>
      <c r="E38" s="12" t="s">
        <v>20</v>
      </c>
      <c r="F38" s="12" t="s">
        <v>64</v>
      </c>
      <c r="G38" s="29">
        <v>2000000</v>
      </c>
      <c r="H38" s="29">
        <v>2000000</v>
      </c>
      <c r="I38" s="29">
        <v>0</v>
      </c>
      <c r="J38" s="13" t="s">
        <v>101</v>
      </c>
      <c r="K38" s="12"/>
      <c r="L38" s="43"/>
    </row>
    <row r="39" spans="1:13" ht="44.25" customHeight="1" x14ac:dyDescent="0.2">
      <c r="A39" s="23">
        <v>33</v>
      </c>
      <c r="B39" s="44" t="s">
        <v>70</v>
      </c>
      <c r="C39" s="41">
        <v>45449</v>
      </c>
      <c r="D39" s="12" t="s">
        <v>59</v>
      </c>
      <c r="E39" s="12" t="s">
        <v>20</v>
      </c>
      <c r="F39" s="12" t="s">
        <v>64</v>
      </c>
      <c r="G39" s="29">
        <v>2350000</v>
      </c>
      <c r="H39" s="29">
        <v>2350000</v>
      </c>
      <c r="I39" s="29">
        <v>0</v>
      </c>
      <c r="J39" s="13" t="s">
        <v>101</v>
      </c>
      <c r="K39" s="12"/>
      <c r="L39" s="43"/>
      <c r="M39" s="45"/>
    </row>
    <row r="40" spans="1:13" ht="45.75" customHeight="1" x14ac:dyDescent="0.2">
      <c r="A40" s="23">
        <v>34</v>
      </c>
      <c r="B40" s="44" t="s">
        <v>71</v>
      </c>
      <c r="C40" s="41">
        <v>45444</v>
      </c>
      <c r="D40" s="12" t="s">
        <v>13</v>
      </c>
      <c r="E40" s="12" t="s">
        <v>20</v>
      </c>
      <c r="F40" s="12" t="s">
        <v>48</v>
      </c>
      <c r="G40" s="29">
        <v>1800000</v>
      </c>
      <c r="H40" s="29">
        <v>1800000</v>
      </c>
      <c r="I40" s="29">
        <v>0</v>
      </c>
      <c r="J40" s="13" t="s">
        <v>101</v>
      </c>
      <c r="K40" s="12"/>
      <c r="L40" s="43"/>
      <c r="M40" s="45"/>
    </row>
    <row r="41" spans="1:13" ht="39.75" customHeight="1" x14ac:dyDescent="0.2">
      <c r="A41" s="23">
        <v>35</v>
      </c>
      <c r="B41" s="44" t="s">
        <v>72</v>
      </c>
      <c r="C41" s="41">
        <v>45475</v>
      </c>
      <c r="D41" s="12" t="s">
        <v>59</v>
      </c>
      <c r="E41" s="12" t="s">
        <v>20</v>
      </c>
      <c r="F41" s="12" t="s">
        <v>48</v>
      </c>
      <c r="G41" s="29">
        <v>800000</v>
      </c>
      <c r="H41" s="29">
        <v>800000</v>
      </c>
      <c r="I41" s="29">
        <v>0</v>
      </c>
      <c r="J41" s="13" t="s">
        <v>101</v>
      </c>
      <c r="K41" s="12"/>
      <c r="L41" s="43"/>
      <c r="M41" s="45"/>
    </row>
    <row r="42" spans="1:13" ht="38.25" customHeight="1" x14ac:dyDescent="0.2">
      <c r="A42" s="23">
        <v>36</v>
      </c>
      <c r="B42" s="40" t="s">
        <v>73</v>
      </c>
      <c r="C42" s="41">
        <v>45474</v>
      </c>
      <c r="D42" s="12" t="s">
        <v>13</v>
      </c>
      <c r="E42" s="12" t="s">
        <v>20</v>
      </c>
      <c r="F42" s="12" t="s">
        <v>74</v>
      </c>
      <c r="G42" s="29">
        <v>1650000</v>
      </c>
      <c r="H42" s="29">
        <v>1650000</v>
      </c>
      <c r="I42" s="29">
        <v>0</v>
      </c>
      <c r="J42" s="13" t="s">
        <v>101</v>
      </c>
      <c r="K42" s="12"/>
      <c r="L42" s="43"/>
      <c r="M42" s="45"/>
    </row>
    <row r="43" spans="1:13" ht="38.25" x14ac:dyDescent="0.2">
      <c r="A43" s="23">
        <v>37</v>
      </c>
      <c r="B43" s="46" t="s">
        <v>75</v>
      </c>
      <c r="C43" s="47">
        <v>45323</v>
      </c>
      <c r="D43" s="13" t="s">
        <v>13</v>
      </c>
      <c r="E43" s="12" t="s">
        <v>20</v>
      </c>
      <c r="F43" s="13" t="s">
        <v>76</v>
      </c>
      <c r="G43" s="29">
        <v>2000000</v>
      </c>
      <c r="H43" s="29">
        <v>2000000</v>
      </c>
      <c r="I43" s="48">
        <v>0</v>
      </c>
      <c r="J43" s="13" t="s">
        <v>101</v>
      </c>
      <c r="K43" s="12"/>
      <c r="L43" s="43"/>
      <c r="M43" s="45"/>
    </row>
    <row r="44" spans="1:13" ht="38.25" x14ac:dyDescent="0.2">
      <c r="A44" s="23">
        <v>38</v>
      </c>
      <c r="B44" s="44" t="s">
        <v>77</v>
      </c>
      <c r="C44" s="41">
        <v>45506</v>
      </c>
      <c r="D44" s="12" t="s">
        <v>13</v>
      </c>
      <c r="E44" s="12" t="s">
        <v>20</v>
      </c>
      <c r="F44" s="12" t="s">
        <v>31</v>
      </c>
      <c r="G44" s="29">
        <v>1500000</v>
      </c>
      <c r="H44" s="29">
        <v>1500000</v>
      </c>
      <c r="I44" s="29">
        <v>0</v>
      </c>
      <c r="J44" s="13" t="s">
        <v>101</v>
      </c>
      <c r="K44" s="12"/>
      <c r="L44" s="43"/>
      <c r="M44" s="45"/>
    </row>
    <row r="45" spans="1:13" ht="38.25" x14ac:dyDescent="0.2">
      <c r="A45" s="23">
        <v>39</v>
      </c>
      <c r="B45" s="44" t="s">
        <v>78</v>
      </c>
      <c r="C45" s="41">
        <v>45432</v>
      </c>
      <c r="D45" s="12" t="s">
        <v>79</v>
      </c>
      <c r="E45" s="12" t="s">
        <v>20</v>
      </c>
      <c r="F45" s="26" t="s">
        <v>159</v>
      </c>
      <c r="G45" s="29">
        <v>5625000</v>
      </c>
      <c r="H45" s="29">
        <v>5625000</v>
      </c>
      <c r="I45" s="29">
        <v>0</v>
      </c>
      <c r="J45" s="13" t="s">
        <v>101</v>
      </c>
      <c r="K45" s="12"/>
      <c r="L45" s="43"/>
      <c r="M45" s="45"/>
    </row>
    <row r="46" spans="1:13" ht="38.25" x14ac:dyDescent="0.2">
      <c r="A46" s="23">
        <v>40</v>
      </c>
      <c r="B46" s="40" t="s">
        <v>80</v>
      </c>
      <c r="C46" s="41">
        <v>45292</v>
      </c>
      <c r="D46" s="12" t="s">
        <v>81</v>
      </c>
      <c r="E46" s="12" t="s">
        <v>20</v>
      </c>
      <c r="F46" s="12" t="s">
        <v>82</v>
      </c>
      <c r="G46" s="29">
        <v>200000</v>
      </c>
      <c r="H46" s="29">
        <v>200000</v>
      </c>
      <c r="I46" s="29">
        <v>0</v>
      </c>
      <c r="J46" s="13" t="s">
        <v>101</v>
      </c>
      <c r="K46" s="12"/>
      <c r="L46" s="43"/>
      <c r="M46" s="45"/>
    </row>
    <row r="47" spans="1:13" ht="38.25" x14ac:dyDescent="0.2">
      <c r="A47" s="23">
        <v>41</v>
      </c>
      <c r="B47" s="40" t="s">
        <v>83</v>
      </c>
      <c r="C47" s="41">
        <v>45292</v>
      </c>
      <c r="D47" s="12" t="s">
        <v>81</v>
      </c>
      <c r="E47" s="12" t="s">
        <v>20</v>
      </c>
      <c r="F47" s="12" t="s">
        <v>74</v>
      </c>
      <c r="G47" s="29">
        <v>3873000</v>
      </c>
      <c r="H47" s="29">
        <v>3873000</v>
      </c>
      <c r="I47" s="29">
        <v>0</v>
      </c>
      <c r="J47" s="13" t="s">
        <v>101</v>
      </c>
      <c r="K47" s="12"/>
      <c r="L47" s="43"/>
      <c r="M47" s="45"/>
    </row>
    <row r="48" spans="1:13" ht="38.25" x14ac:dyDescent="0.2">
      <c r="A48" s="23">
        <v>42</v>
      </c>
      <c r="B48" s="44" t="s">
        <v>84</v>
      </c>
      <c r="C48" s="41">
        <v>45292</v>
      </c>
      <c r="D48" s="12" t="s">
        <v>81</v>
      </c>
      <c r="E48" s="12" t="s">
        <v>20</v>
      </c>
      <c r="F48" s="12" t="s">
        <v>85</v>
      </c>
      <c r="G48" s="29">
        <v>3432000</v>
      </c>
      <c r="H48" s="29">
        <v>3432000</v>
      </c>
      <c r="I48" s="29">
        <v>0</v>
      </c>
      <c r="J48" s="13" t="s">
        <v>101</v>
      </c>
      <c r="K48" s="12"/>
      <c r="L48" s="43"/>
      <c r="M48" s="45"/>
    </row>
    <row r="49" spans="1:13" ht="38.25" x14ac:dyDescent="0.2">
      <c r="A49" s="23">
        <v>43</v>
      </c>
      <c r="B49" s="44" t="s">
        <v>86</v>
      </c>
      <c r="C49" s="41">
        <v>45292</v>
      </c>
      <c r="D49" s="12" t="s">
        <v>81</v>
      </c>
      <c r="E49" s="12" t="s">
        <v>20</v>
      </c>
      <c r="F49" s="12" t="s">
        <v>87</v>
      </c>
      <c r="G49" s="29">
        <v>5182000</v>
      </c>
      <c r="H49" s="29">
        <v>5182000</v>
      </c>
      <c r="I49" s="29">
        <v>0</v>
      </c>
      <c r="J49" s="13" t="s">
        <v>101</v>
      </c>
      <c r="K49" s="12"/>
      <c r="L49" s="43"/>
      <c r="M49" s="45"/>
    </row>
    <row r="50" spans="1:13" ht="38.25" x14ac:dyDescent="0.2">
      <c r="A50" s="23">
        <v>44</v>
      </c>
      <c r="B50" s="46" t="s">
        <v>88</v>
      </c>
      <c r="C50" s="47">
        <v>45474</v>
      </c>
      <c r="D50" s="13" t="s">
        <v>89</v>
      </c>
      <c r="E50" s="12" t="s">
        <v>20</v>
      </c>
      <c r="F50" s="13" t="s">
        <v>48</v>
      </c>
      <c r="G50" s="29">
        <v>480000</v>
      </c>
      <c r="H50" s="29">
        <v>480000</v>
      </c>
      <c r="I50" s="29">
        <v>0</v>
      </c>
      <c r="J50" s="13" t="s">
        <v>101</v>
      </c>
      <c r="K50" s="12"/>
      <c r="L50" s="43"/>
      <c r="M50" s="45"/>
    </row>
    <row r="51" spans="1:13" ht="38.25" x14ac:dyDescent="0.2">
      <c r="A51" s="23">
        <v>45</v>
      </c>
      <c r="B51" s="46" t="s">
        <v>90</v>
      </c>
      <c r="C51" s="49">
        <v>45323</v>
      </c>
      <c r="D51" s="13" t="s">
        <v>91</v>
      </c>
      <c r="E51" s="12" t="s">
        <v>20</v>
      </c>
      <c r="F51" s="50" t="s">
        <v>92</v>
      </c>
      <c r="G51" s="29">
        <v>3500000</v>
      </c>
      <c r="H51" s="29">
        <v>3500000</v>
      </c>
      <c r="I51" s="29">
        <v>0</v>
      </c>
      <c r="J51" s="13" t="s">
        <v>101</v>
      </c>
      <c r="K51" s="12"/>
      <c r="L51" s="43"/>
      <c r="M51" s="45"/>
    </row>
    <row r="52" spans="1:13" ht="38.25" x14ac:dyDescent="0.2">
      <c r="A52" s="23">
        <v>46</v>
      </c>
      <c r="B52" s="44" t="s">
        <v>26</v>
      </c>
      <c r="C52" s="41">
        <v>45337</v>
      </c>
      <c r="D52" s="12" t="s">
        <v>42</v>
      </c>
      <c r="E52" s="12" t="s">
        <v>20</v>
      </c>
      <c r="F52" s="26" t="s">
        <v>148</v>
      </c>
      <c r="G52" s="29">
        <v>30885800</v>
      </c>
      <c r="H52" s="29">
        <v>30885800</v>
      </c>
      <c r="I52" s="29">
        <v>0</v>
      </c>
      <c r="J52" s="13" t="s">
        <v>101</v>
      </c>
      <c r="K52" s="12"/>
      <c r="L52" s="43"/>
      <c r="M52" s="45"/>
    </row>
    <row r="53" spans="1:13" ht="38.25" x14ac:dyDescent="0.2">
      <c r="A53" s="23">
        <v>47</v>
      </c>
      <c r="B53" s="46" t="s">
        <v>25</v>
      </c>
      <c r="C53" s="47">
        <v>45332</v>
      </c>
      <c r="D53" s="13">
        <v>11</v>
      </c>
      <c r="E53" s="12" t="s">
        <v>20</v>
      </c>
      <c r="F53" s="26" t="s">
        <v>147</v>
      </c>
      <c r="G53" s="29">
        <v>21000000</v>
      </c>
      <c r="H53" s="29">
        <v>21000000</v>
      </c>
      <c r="I53" s="29">
        <v>0</v>
      </c>
      <c r="J53" s="13" t="s">
        <v>101</v>
      </c>
      <c r="K53" s="12"/>
      <c r="L53" s="43"/>
      <c r="M53" s="45"/>
    </row>
    <row r="54" spans="1:13" ht="38.25" x14ac:dyDescent="0.2">
      <c r="A54" s="23">
        <v>48</v>
      </c>
      <c r="B54" s="46" t="s">
        <v>93</v>
      </c>
      <c r="C54" s="49">
        <v>45337</v>
      </c>
      <c r="D54" s="13" t="s">
        <v>42</v>
      </c>
      <c r="E54" s="12" t="s">
        <v>20</v>
      </c>
      <c r="F54" s="51" t="s">
        <v>161</v>
      </c>
      <c r="G54" s="29">
        <v>21000000</v>
      </c>
      <c r="H54" s="29">
        <v>21000000</v>
      </c>
      <c r="I54" s="29">
        <v>0</v>
      </c>
      <c r="J54" s="13" t="s">
        <v>101</v>
      </c>
      <c r="K54" s="12"/>
      <c r="L54" s="43"/>
      <c r="M54" s="45"/>
    </row>
    <row r="55" spans="1:13" ht="38.25" x14ac:dyDescent="0.2">
      <c r="A55" s="23">
        <v>49</v>
      </c>
      <c r="B55" s="46" t="s">
        <v>94</v>
      </c>
      <c r="C55" s="49">
        <v>45439</v>
      </c>
      <c r="D55" s="13" t="s">
        <v>95</v>
      </c>
      <c r="E55" s="12" t="s">
        <v>20</v>
      </c>
      <c r="F55" s="26" t="s">
        <v>148</v>
      </c>
      <c r="G55" s="29">
        <v>25000000</v>
      </c>
      <c r="H55" s="29">
        <v>25000000</v>
      </c>
      <c r="I55" s="29">
        <v>0</v>
      </c>
      <c r="J55" s="13" t="s">
        <v>101</v>
      </c>
      <c r="K55" s="12"/>
      <c r="L55" s="43"/>
      <c r="M55" s="45"/>
    </row>
    <row r="56" spans="1:13" ht="38.25" x14ac:dyDescent="0.2">
      <c r="A56" s="23">
        <v>50</v>
      </c>
      <c r="B56" s="46" t="s">
        <v>96</v>
      </c>
      <c r="C56" s="49">
        <v>45531</v>
      </c>
      <c r="D56" s="13" t="s">
        <v>13</v>
      </c>
      <c r="E56" s="12" t="s">
        <v>20</v>
      </c>
      <c r="F56" s="26" t="s">
        <v>148</v>
      </c>
      <c r="G56" s="29">
        <v>27000000</v>
      </c>
      <c r="H56" s="29">
        <v>27000000</v>
      </c>
      <c r="I56" s="29">
        <v>0</v>
      </c>
      <c r="J56" s="13" t="s">
        <v>101</v>
      </c>
      <c r="K56" s="12"/>
      <c r="L56" s="43"/>
      <c r="M56" s="45"/>
    </row>
    <row r="57" spans="1:13" ht="38.25" x14ac:dyDescent="0.2">
      <c r="A57" s="23">
        <v>51</v>
      </c>
      <c r="B57" s="46" t="s">
        <v>97</v>
      </c>
      <c r="C57" s="49">
        <v>45596</v>
      </c>
      <c r="D57" s="13" t="s">
        <v>13</v>
      </c>
      <c r="E57" s="12" t="s">
        <v>20</v>
      </c>
      <c r="F57" s="26" t="s">
        <v>148</v>
      </c>
      <c r="G57" s="29">
        <v>26000000</v>
      </c>
      <c r="H57" s="29">
        <v>26000000</v>
      </c>
      <c r="I57" s="29">
        <v>0</v>
      </c>
      <c r="J57" s="13" t="s">
        <v>101</v>
      </c>
      <c r="K57" s="12"/>
      <c r="L57" s="43"/>
      <c r="M57" s="45"/>
    </row>
    <row r="58" spans="1:13" ht="51" customHeight="1" x14ac:dyDescent="0.2">
      <c r="A58" s="23">
        <v>52</v>
      </c>
      <c r="B58" s="52" t="s">
        <v>102</v>
      </c>
      <c r="C58" s="25" t="s">
        <v>103</v>
      </c>
      <c r="D58" s="13" t="s">
        <v>104</v>
      </c>
      <c r="E58" s="13" t="s">
        <v>20</v>
      </c>
      <c r="F58" s="26" t="s">
        <v>147</v>
      </c>
      <c r="G58" s="48">
        <v>5907000</v>
      </c>
      <c r="H58" s="28">
        <f t="shared" ref="H58:H70" si="0">+G58</f>
        <v>5907000</v>
      </c>
      <c r="I58" s="28" t="s">
        <v>106</v>
      </c>
      <c r="J58" s="13" t="s">
        <v>160</v>
      </c>
      <c r="K58" s="53"/>
    </row>
    <row r="59" spans="1:13" ht="38.25" x14ac:dyDescent="0.2">
      <c r="A59" s="23">
        <v>53</v>
      </c>
      <c r="B59" s="52" t="s">
        <v>107</v>
      </c>
      <c r="C59" s="25" t="s">
        <v>108</v>
      </c>
      <c r="D59" s="13" t="s">
        <v>109</v>
      </c>
      <c r="E59" s="13" t="s">
        <v>20</v>
      </c>
      <c r="F59" s="50" t="s">
        <v>110</v>
      </c>
      <c r="G59" s="48">
        <v>1200000</v>
      </c>
      <c r="H59" s="28">
        <f t="shared" si="0"/>
        <v>1200000</v>
      </c>
      <c r="I59" s="28" t="s">
        <v>106</v>
      </c>
      <c r="J59" s="13" t="s">
        <v>160</v>
      </c>
      <c r="K59" s="53"/>
    </row>
    <row r="60" spans="1:13" ht="38.25" x14ac:dyDescent="0.2">
      <c r="A60" s="23">
        <v>54</v>
      </c>
      <c r="B60" s="52" t="s">
        <v>111</v>
      </c>
      <c r="C60" s="54" t="s">
        <v>103</v>
      </c>
      <c r="D60" s="13">
        <v>12</v>
      </c>
      <c r="E60" s="13" t="s">
        <v>21</v>
      </c>
      <c r="F60" s="26" t="s">
        <v>149</v>
      </c>
      <c r="G60" s="48">
        <f>((2303069*11)+2533376)*2</f>
        <v>55734270</v>
      </c>
      <c r="H60" s="28">
        <f t="shared" si="0"/>
        <v>55734270</v>
      </c>
      <c r="I60" s="28" t="s">
        <v>106</v>
      </c>
      <c r="J60" s="13" t="s">
        <v>160</v>
      </c>
      <c r="K60" s="53"/>
    </row>
    <row r="61" spans="1:13" ht="38.25" x14ac:dyDescent="0.2">
      <c r="A61" s="23">
        <v>55</v>
      </c>
      <c r="B61" s="52" t="s">
        <v>112</v>
      </c>
      <c r="C61" s="25" t="s">
        <v>103</v>
      </c>
      <c r="D61" s="13">
        <v>12</v>
      </c>
      <c r="E61" s="13" t="s">
        <v>21</v>
      </c>
      <c r="F61" s="26" t="s">
        <v>149</v>
      </c>
      <c r="G61" s="48">
        <f>(2927175*8)+(3219915*4)</f>
        <v>36297060</v>
      </c>
      <c r="H61" s="28">
        <f t="shared" si="0"/>
        <v>36297060</v>
      </c>
      <c r="I61" s="28" t="s">
        <v>106</v>
      </c>
      <c r="J61" s="13" t="s">
        <v>160</v>
      </c>
      <c r="K61" s="53"/>
    </row>
    <row r="62" spans="1:13" ht="38.25" x14ac:dyDescent="0.2">
      <c r="A62" s="23">
        <v>56</v>
      </c>
      <c r="B62" s="52" t="s">
        <v>113</v>
      </c>
      <c r="C62" s="25" t="s">
        <v>103</v>
      </c>
      <c r="D62" s="13">
        <v>12</v>
      </c>
      <c r="E62" s="13" t="s">
        <v>21</v>
      </c>
      <c r="F62" s="26" t="s">
        <v>149</v>
      </c>
      <c r="G62" s="48">
        <f>(2019192*5)+(2221111*7)</f>
        <v>25643737</v>
      </c>
      <c r="H62" s="28">
        <f t="shared" si="0"/>
        <v>25643737</v>
      </c>
      <c r="I62" s="28" t="s">
        <v>106</v>
      </c>
      <c r="J62" s="13" t="s">
        <v>160</v>
      </c>
      <c r="K62" s="53"/>
    </row>
    <row r="63" spans="1:13" ht="38.25" x14ac:dyDescent="0.2">
      <c r="A63" s="23">
        <v>57</v>
      </c>
      <c r="B63" s="52" t="s">
        <v>114</v>
      </c>
      <c r="C63" s="25" t="s">
        <v>108</v>
      </c>
      <c r="D63" s="13">
        <v>11</v>
      </c>
      <c r="E63" s="13" t="s">
        <v>21</v>
      </c>
      <c r="F63" s="50" t="s">
        <v>29</v>
      </c>
      <c r="G63" s="48">
        <v>12000000</v>
      </c>
      <c r="H63" s="28">
        <f t="shared" si="0"/>
        <v>12000000</v>
      </c>
      <c r="I63" s="28" t="s">
        <v>106</v>
      </c>
      <c r="J63" s="13" t="s">
        <v>160</v>
      </c>
      <c r="K63" s="53"/>
    </row>
    <row r="64" spans="1:13" ht="38.25" x14ac:dyDescent="0.2">
      <c r="A64" s="23">
        <v>58</v>
      </c>
      <c r="B64" s="52" t="s">
        <v>115</v>
      </c>
      <c r="C64" s="25" t="s">
        <v>108</v>
      </c>
      <c r="D64" s="13">
        <v>11</v>
      </c>
      <c r="E64" s="13" t="s">
        <v>20</v>
      </c>
      <c r="F64" s="26" t="s">
        <v>157</v>
      </c>
      <c r="G64" s="48">
        <v>1942500</v>
      </c>
      <c r="H64" s="28">
        <f t="shared" si="0"/>
        <v>1942500</v>
      </c>
      <c r="I64" s="28" t="s">
        <v>106</v>
      </c>
      <c r="J64" s="13" t="s">
        <v>160</v>
      </c>
      <c r="K64" s="53"/>
    </row>
    <row r="65" spans="1:11" ht="38.25" x14ac:dyDescent="0.2">
      <c r="A65" s="23">
        <v>59</v>
      </c>
      <c r="B65" s="52" t="s">
        <v>116</v>
      </c>
      <c r="C65" s="25" t="s">
        <v>108</v>
      </c>
      <c r="D65" s="13">
        <v>11</v>
      </c>
      <c r="E65" s="13" t="s">
        <v>20</v>
      </c>
      <c r="F65" s="50" t="s">
        <v>116</v>
      </c>
      <c r="G65" s="48">
        <v>2500000</v>
      </c>
      <c r="H65" s="28">
        <f t="shared" si="0"/>
        <v>2500000</v>
      </c>
      <c r="I65" s="28" t="s">
        <v>106</v>
      </c>
      <c r="J65" s="13" t="s">
        <v>160</v>
      </c>
      <c r="K65" s="53"/>
    </row>
    <row r="66" spans="1:11" ht="38.25" x14ac:dyDescent="0.2">
      <c r="A66" s="23">
        <v>60</v>
      </c>
      <c r="B66" s="52" t="s">
        <v>117</v>
      </c>
      <c r="C66" s="25" t="s">
        <v>108</v>
      </c>
      <c r="D66" s="13">
        <v>11</v>
      </c>
      <c r="E66" s="13" t="s">
        <v>20</v>
      </c>
      <c r="F66" s="50" t="s">
        <v>118</v>
      </c>
      <c r="G66" s="48">
        <v>1800000</v>
      </c>
      <c r="H66" s="28">
        <f t="shared" si="0"/>
        <v>1800000</v>
      </c>
      <c r="I66" s="28" t="s">
        <v>106</v>
      </c>
      <c r="J66" s="13" t="s">
        <v>160</v>
      </c>
      <c r="K66" s="53"/>
    </row>
    <row r="67" spans="1:11" ht="38.25" x14ac:dyDescent="0.2">
      <c r="A67" s="23">
        <v>61</v>
      </c>
      <c r="B67" s="52" t="s">
        <v>119</v>
      </c>
      <c r="C67" s="25" t="s">
        <v>120</v>
      </c>
      <c r="D67" s="13">
        <v>1</v>
      </c>
      <c r="E67" s="13" t="s">
        <v>20</v>
      </c>
      <c r="F67" s="50" t="s">
        <v>110</v>
      </c>
      <c r="G67" s="48">
        <v>280000</v>
      </c>
      <c r="H67" s="28">
        <f t="shared" si="0"/>
        <v>280000</v>
      </c>
      <c r="I67" s="28" t="s">
        <v>106</v>
      </c>
      <c r="J67" s="13" t="s">
        <v>160</v>
      </c>
      <c r="K67" s="53"/>
    </row>
    <row r="68" spans="1:11" ht="38.25" x14ac:dyDescent="0.2">
      <c r="A68" s="23">
        <v>62</v>
      </c>
      <c r="B68" s="52" t="s">
        <v>121</v>
      </c>
      <c r="C68" s="25" t="s">
        <v>45</v>
      </c>
      <c r="D68" s="13">
        <v>1</v>
      </c>
      <c r="E68" s="13" t="s">
        <v>20</v>
      </c>
      <c r="F68" s="50" t="s">
        <v>99</v>
      </c>
      <c r="G68" s="48">
        <v>560000</v>
      </c>
      <c r="H68" s="28">
        <f t="shared" si="0"/>
        <v>560000</v>
      </c>
      <c r="I68" s="28" t="s">
        <v>106</v>
      </c>
      <c r="J68" s="13" t="s">
        <v>160</v>
      </c>
      <c r="K68" s="53"/>
    </row>
    <row r="69" spans="1:11" ht="38.25" x14ac:dyDescent="0.2">
      <c r="A69" s="23">
        <v>63</v>
      </c>
      <c r="B69" s="52" t="s">
        <v>122</v>
      </c>
      <c r="C69" s="25" t="s">
        <v>123</v>
      </c>
      <c r="D69" s="13">
        <v>2</v>
      </c>
      <c r="E69" s="13" t="s">
        <v>20</v>
      </c>
      <c r="F69" s="50" t="s">
        <v>99</v>
      </c>
      <c r="G69" s="48">
        <v>160000</v>
      </c>
      <c r="H69" s="28">
        <f t="shared" si="0"/>
        <v>160000</v>
      </c>
      <c r="I69" s="28" t="s">
        <v>106</v>
      </c>
      <c r="J69" s="13" t="s">
        <v>160</v>
      </c>
      <c r="K69" s="53"/>
    </row>
    <row r="70" spans="1:11" ht="38.25" x14ac:dyDescent="0.2">
      <c r="A70" s="23">
        <v>64</v>
      </c>
      <c r="B70" s="52" t="s">
        <v>124</v>
      </c>
      <c r="C70" s="25" t="s">
        <v>41</v>
      </c>
      <c r="D70" s="13">
        <v>1</v>
      </c>
      <c r="E70" s="13" t="s">
        <v>20</v>
      </c>
      <c r="F70" s="50" t="s">
        <v>99</v>
      </c>
      <c r="G70" s="48">
        <f>130000*8</f>
        <v>1040000</v>
      </c>
      <c r="H70" s="28">
        <f t="shared" si="0"/>
        <v>1040000</v>
      </c>
      <c r="I70" s="28" t="s">
        <v>106</v>
      </c>
      <c r="J70" s="13" t="s">
        <v>160</v>
      </c>
      <c r="K70" s="53"/>
    </row>
    <row r="71" spans="1:11" ht="38.25" x14ac:dyDescent="0.2">
      <c r="A71" s="23">
        <v>65</v>
      </c>
      <c r="B71" s="52" t="s">
        <v>125</v>
      </c>
      <c r="C71" s="25" t="s">
        <v>45</v>
      </c>
      <c r="D71" s="13">
        <v>1</v>
      </c>
      <c r="E71" s="13" t="s">
        <v>21</v>
      </c>
      <c r="F71" s="31" t="s">
        <v>99</v>
      </c>
      <c r="G71" s="48"/>
      <c r="H71" s="28"/>
      <c r="I71" s="28"/>
      <c r="J71" s="13" t="s">
        <v>160</v>
      </c>
      <c r="K71" s="53"/>
    </row>
    <row r="72" spans="1:11" ht="38.25" x14ac:dyDescent="0.2">
      <c r="A72" s="23">
        <v>66</v>
      </c>
      <c r="B72" s="52" t="s">
        <v>126</v>
      </c>
      <c r="C72" s="25" t="s">
        <v>45</v>
      </c>
      <c r="D72" s="13">
        <v>1</v>
      </c>
      <c r="E72" s="13" t="s">
        <v>21</v>
      </c>
      <c r="F72" s="31" t="s">
        <v>99</v>
      </c>
      <c r="G72" s="48">
        <v>799960</v>
      </c>
      <c r="H72" s="28">
        <f t="shared" ref="H72:H90" si="1">+G72</f>
        <v>799960</v>
      </c>
      <c r="I72" s="28" t="s">
        <v>106</v>
      </c>
      <c r="J72" s="13" t="s">
        <v>160</v>
      </c>
      <c r="K72" s="53"/>
    </row>
    <row r="73" spans="1:11" ht="38.25" x14ac:dyDescent="0.2">
      <c r="A73" s="23">
        <v>67</v>
      </c>
      <c r="B73" s="52" t="s">
        <v>127</v>
      </c>
      <c r="C73" s="25" t="s">
        <v>45</v>
      </c>
      <c r="D73" s="13">
        <v>1</v>
      </c>
      <c r="E73" s="13" t="s">
        <v>21</v>
      </c>
      <c r="F73" s="31" t="s">
        <v>99</v>
      </c>
      <c r="G73" s="48">
        <f>198*14000</f>
        <v>2772000</v>
      </c>
      <c r="H73" s="28">
        <f t="shared" si="1"/>
        <v>2772000</v>
      </c>
      <c r="I73" s="28" t="s">
        <v>106</v>
      </c>
      <c r="J73" s="13" t="s">
        <v>160</v>
      </c>
      <c r="K73" s="53"/>
    </row>
    <row r="74" spans="1:11" ht="38.25" x14ac:dyDescent="0.2">
      <c r="A74" s="23">
        <v>68</v>
      </c>
      <c r="B74" s="52" t="s">
        <v>128</v>
      </c>
      <c r="C74" s="25" t="s">
        <v>108</v>
      </c>
      <c r="D74" s="13">
        <v>11</v>
      </c>
      <c r="E74" s="13" t="s">
        <v>21</v>
      </c>
      <c r="F74" s="26" t="s">
        <v>161</v>
      </c>
      <c r="G74" s="48">
        <f>2807800*11</f>
        <v>30885800</v>
      </c>
      <c r="H74" s="28">
        <f t="shared" si="1"/>
        <v>30885800</v>
      </c>
      <c r="I74" s="28" t="s">
        <v>106</v>
      </c>
      <c r="J74" s="13" t="s">
        <v>160</v>
      </c>
      <c r="K74" s="53"/>
    </row>
    <row r="75" spans="1:11" ht="38.25" x14ac:dyDescent="0.2">
      <c r="A75" s="23">
        <v>69</v>
      </c>
      <c r="B75" s="52" t="s">
        <v>129</v>
      </c>
      <c r="C75" s="25" t="s">
        <v>108</v>
      </c>
      <c r="D75" s="13">
        <v>11</v>
      </c>
      <c r="E75" s="13" t="s">
        <v>21</v>
      </c>
      <c r="F75" s="26" t="s">
        <v>161</v>
      </c>
      <c r="G75" s="48">
        <f>2100000*11</f>
        <v>23100000</v>
      </c>
      <c r="H75" s="28">
        <f t="shared" si="1"/>
        <v>23100000</v>
      </c>
      <c r="I75" s="28" t="s">
        <v>106</v>
      </c>
      <c r="J75" s="13" t="s">
        <v>160</v>
      </c>
      <c r="K75" s="53"/>
    </row>
    <row r="76" spans="1:11" ht="38.25" x14ac:dyDescent="0.2">
      <c r="A76" s="23">
        <v>70</v>
      </c>
      <c r="B76" s="52" t="s">
        <v>130</v>
      </c>
      <c r="C76" s="25" t="s">
        <v>108</v>
      </c>
      <c r="D76" s="13">
        <v>11</v>
      </c>
      <c r="E76" s="13" t="s">
        <v>21</v>
      </c>
      <c r="F76" s="26" t="s">
        <v>161</v>
      </c>
      <c r="G76" s="48">
        <f>2100000*11</f>
        <v>23100000</v>
      </c>
      <c r="H76" s="28">
        <f t="shared" si="1"/>
        <v>23100000</v>
      </c>
      <c r="I76" s="28" t="s">
        <v>106</v>
      </c>
      <c r="J76" s="13" t="s">
        <v>160</v>
      </c>
      <c r="K76" s="53"/>
    </row>
    <row r="77" spans="1:11" ht="38.25" x14ac:dyDescent="0.2">
      <c r="A77" s="23">
        <v>71</v>
      </c>
      <c r="B77" s="52" t="s">
        <v>131</v>
      </c>
      <c r="C77" s="25" t="s">
        <v>45</v>
      </c>
      <c r="D77" s="13">
        <v>1</v>
      </c>
      <c r="E77" s="13" t="s">
        <v>21</v>
      </c>
      <c r="F77" s="26" t="s">
        <v>148</v>
      </c>
      <c r="G77" s="48">
        <v>51943000</v>
      </c>
      <c r="H77" s="28">
        <f t="shared" si="1"/>
        <v>51943000</v>
      </c>
      <c r="I77" s="28" t="s">
        <v>106</v>
      </c>
      <c r="J77" s="13" t="s">
        <v>160</v>
      </c>
      <c r="K77" s="53"/>
    </row>
    <row r="78" spans="1:11" ht="38.25" x14ac:dyDescent="0.2">
      <c r="A78" s="23">
        <v>72</v>
      </c>
      <c r="B78" s="52" t="s">
        <v>132</v>
      </c>
      <c r="C78" s="25" t="s">
        <v>45</v>
      </c>
      <c r="D78" s="13">
        <v>1</v>
      </c>
      <c r="E78" s="13" t="s">
        <v>21</v>
      </c>
      <c r="F78" s="26" t="s">
        <v>148</v>
      </c>
      <c r="G78" s="48">
        <v>24477000</v>
      </c>
      <c r="H78" s="28">
        <f t="shared" si="1"/>
        <v>24477000</v>
      </c>
      <c r="I78" s="28" t="s">
        <v>106</v>
      </c>
      <c r="J78" s="13" t="s">
        <v>160</v>
      </c>
      <c r="K78" s="53"/>
    </row>
    <row r="79" spans="1:11" ht="38.25" x14ac:dyDescent="0.2">
      <c r="A79" s="23">
        <v>73</v>
      </c>
      <c r="B79" s="55" t="s">
        <v>133</v>
      </c>
      <c r="C79" s="25" t="s">
        <v>108</v>
      </c>
      <c r="D79" s="13">
        <v>11</v>
      </c>
      <c r="E79" s="13" t="s">
        <v>21</v>
      </c>
      <c r="F79" s="26" t="s">
        <v>161</v>
      </c>
      <c r="G79" s="48">
        <f>2807800*11</f>
        <v>30885800</v>
      </c>
      <c r="H79" s="28">
        <f t="shared" si="1"/>
        <v>30885800</v>
      </c>
      <c r="I79" s="28" t="s">
        <v>106</v>
      </c>
      <c r="J79" s="13" t="s">
        <v>160</v>
      </c>
      <c r="K79" s="53"/>
    </row>
    <row r="80" spans="1:11" ht="38.25" x14ac:dyDescent="0.2">
      <c r="A80" s="23">
        <v>74</v>
      </c>
      <c r="B80" s="52" t="s">
        <v>135</v>
      </c>
      <c r="C80" s="25" t="s">
        <v>136</v>
      </c>
      <c r="D80" s="13">
        <v>10</v>
      </c>
      <c r="E80" s="13" t="s">
        <v>21</v>
      </c>
      <c r="F80" s="26" t="s">
        <v>161</v>
      </c>
      <c r="G80" s="48">
        <f>+(2100000*10)*11</f>
        <v>231000000</v>
      </c>
      <c r="H80" s="28">
        <f t="shared" si="1"/>
        <v>231000000</v>
      </c>
      <c r="I80" s="28" t="s">
        <v>106</v>
      </c>
      <c r="J80" s="13" t="s">
        <v>160</v>
      </c>
      <c r="K80" s="53"/>
    </row>
    <row r="81" spans="1:11" ht="38.25" x14ac:dyDescent="0.2">
      <c r="A81" s="23">
        <v>75</v>
      </c>
      <c r="B81" s="52" t="s">
        <v>137</v>
      </c>
      <c r="C81" s="25" t="s">
        <v>108</v>
      </c>
      <c r="D81" s="13">
        <v>11</v>
      </c>
      <c r="E81" s="13" t="s">
        <v>21</v>
      </c>
      <c r="F81" s="26" t="s">
        <v>161</v>
      </c>
      <c r="G81" s="48">
        <f>2807800*11</f>
        <v>30885800</v>
      </c>
      <c r="H81" s="28">
        <f t="shared" si="1"/>
        <v>30885800</v>
      </c>
      <c r="I81" s="28" t="s">
        <v>106</v>
      </c>
      <c r="J81" s="13" t="s">
        <v>160</v>
      </c>
      <c r="K81" s="53"/>
    </row>
    <row r="82" spans="1:11" ht="38.25" x14ac:dyDescent="0.2">
      <c r="A82" s="23">
        <v>76</v>
      </c>
      <c r="B82" s="52" t="s">
        <v>138</v>
      </c>
      <c r="C82" s="25" t="s">
        <v>136</v>
      </c>
      <c r="D82" s="13">
        <v>10</v>
      </c>
      <c r="E82" s="13" t="s">
        <v>21</v>
      </c>
      <c r="F82" s="26" t="s">
        <v>161</v>
      </c>
      <c r="G82" s="48">
        <f>+(2100000*10)*8</f>
        <v>168000000</v>
      </c>
      <c r="H82" s="28">
        <f t="shared" si="1"/>
        <v>168000000</v>
      </c>
      <c r="I82" s="28" t="s">
        <v>106</v>
      </c>
      <c r="J82" s="13" t="s">
        <v>160</v>
      </c>
      <c r="K82" s="53"/>
    </row>
    <row r="83" spans="1:11" ht="127.5" x14ac:dyDescent="0.2">
      <c r="A83" s="23">
        <v>77</v>
      </c>
      <c r="B83" s="52" t="s">
        <v>139</v>
      </c>
      <c r="C83" s="25" t="s">
        <v>45</v>
      </c>
      <c r="D83" s="13" t="s">
        <v>140</v>
      </c>
      <c r="E83" s="13" t="s">
        <v>20</v>
      </c>
      <c r="F83" s="13" t="s">
        <v>99</v>
      </c>
      <c r="G83" s="48">
        <v>1749000</v>
      </c>
      <c r="H83" s="28">
        <f t="shared" si="1"/>
        <v>1749000</v>
      </c>
      <c r="I83" s="28" t="s">
        <v>106</v>
      </c>
      <c r="J83" s="13" t="s">
        <v>160</v>
      </c>
      <c r="K83" s="53"/>
    </row>
    <row r="84" spans="1:11" ht="76.5" x14ac:dyDescent="0.2">
      <c r="A84" s="23">
        <v>78</v>
      </c>
      <c r="B84" s="52" t="s">
        <v>141</v>
      </c>
      <c r="C84" s="25" t="s">
        <v>45</v>
      </c>
      <c r="D84" s="13">
        <v>1</v>
      </c>
      <c r="E84" s="13" t="s">
        <v>20</v>
      </c>
      <c r="F84" s="50" t="s">
        <v>99</v>
      </c>
      <c r="G84" s="48">
        <v>1999900</v>
      </c>
      <c r="H84" s="28">
        <f t="shared" si="1"/>
        <v>1999900</v>
      </c>
      <c r="I84" s="28" t="s">
        <v>106</v>
      </c>
      <c r="J84" s="13" t="s">
        <v>160</v>
      </c>
      <c r="K84" s="53"/>
    </row>
    <row r="85" spans="1:11" ht="38.25" x14ac:dyDescent="0.2">
      <c r="A85" s="23">
        <v>79</v>
      </c>
      <c r="B85" s="52" t="s">
        <v>142</v>
      </c>
      <c r="C85" s="25" t="s">
        <v>45</v>
      </c>
      <c r="D85" s="13">
        <v>1</v>
      </c>
      <c r="E85" s="13" t="s">
        <v>20</v>
      </c>
      <c r="F85" s="13" t="s">
        <v>99</v>
      </c>
      <c r="G85" s="48">
        <v>983118</v>
      </c>
      <c r="H85" s="28">
        <f t="shared" si="1"/>
        <v>983118</v>
      </c>
      <c r="I85" s="28" t="s">
        <v>106</v>
      </c>
      <c r="J85" s="13" t="s">
        <v>160</v>
      </c>
      <c r="K85" s="53"/>
    </row>
    <row r="86" spans="1:11" ht="38.25" x14ac:dyDescent="0.2">
      <c r="A86" s="23">
        <v>80</v>
      </c>
      <c r="B86" s="52" t="s">
        <v>143</v>
      </c>
      <c r="C86" s="25" t="s">
        <v>45</v>
      </c>
      <c r="D86" s="13">
        <v>1</v>
      </c>
      <c r="E86" s="13" t="s">
        <v>20</v>
      </c>
      <c r="F86" s="13" t="s">
        <v>99</v>
      </c>
      <c r="G86" s="48">
        <f>423640*8</f>
        <v>3389120</v>
      </c>
      <c r="H86" s="28">
        <f t="shared" si="1"/>
        <v>3389120</v>
      </c>
      <c r="I86" s="28" t="s">
        <v>106</v>
      </c>
      <c r="J86" s="13" t="s">
        <v>160</v>
      </c>
      <c r="K86" s="53"/>
    </row>
    <row r="87" spans="1:11" ht="51" x14ac:dyDescent="0.2">
      <c r="A87" s="23">
        <v>81</v>
      </c>
      <c r="B87" s="52" t="s">
        <v>162</v>
      </c>
      <c r="C87" s="25" t="s">
        <v>45</v>
      </c>
      <c r="D87" s="13">
        <v>1</v>
      </c>
      <c r="E87" s="13" t="s">
        <v>20</v>
      </c>
      <c r="F87" s="50" t="s">
        <v>99</v>
      </c>
      <c r="G87" s="48">
        <f>399900*8</f>
        <v>3199200</v>
      </c>
      <c r="H87" s="28">
        <f t="shared" si="1"/>
        <v>3199200</v>
      </c>
      <c r="I87" s="28" t="s">
        <v>106</v>
      </c>
      <c r="J87" s="13" t="s">
        <v>160</v>
      </c>
      <c r="K87" s="53"/>
    </row>
    <row r="88" spans="1:11" ht="114.75" x14ac:dyDescent="0.2">
      <c r="A88" s="23">
        <v>82</v>
      </c>
      <c r="B88" s="52" t="s">
        <v>144</v>
      </c>
      <c r="C88" s="25" t="s">
        <v>45</v>
      </c>
      <c r="D88" s="13">
        <v>1</v>
      </c>
      <c r="E88" s="13" t="s">
        <v>20</v>
      </c>
      <c r="F88" s="50" t="s">
        <v>134</v>
      </c>
      <c r="G88" s="48">
        <f>1999900*2</f>
        <v>3999800</v>
      </c>
      <c r="H88" s="28">
        <f t="shared" si="1"/>
        <v>3999800</v>
      </c>
      <c r="I88" s="28" t="s">
        <v>106</v>
      </c>
      <c r="J88" s="13" t="s">
        <v>160</v>
      </c>
      <c r="K88" s="53"/>
    </row>
    <row r="89" spans="1:11" ht="38.25" x14ac:dyDescent="0.2">
      <c r="A89" s="23">
        <v>83</v>
      </c>
      <c r="B89" s="56" t="s">
        <v>145</v>
      </c>
      <c r="C89" s="25" t="s">
        <v>45</v>
      </c>
      <c r="D89" s="13">
        <v>1</v>
      </c>
      <c r="E89" s="13" t="s">
        <v>20</v>
      </c>
      <c r="F89" s="13" t="s">
        <v>105</v>
      </c>
      <c r="G89" s="48">
        <f>213907*8</f>
        <v>1711256</v>
      </c>
      <c r="H89" s="28">
        <f t="shared" si="1"/>
        <v>1711256</v>
      </c>
      <c r="I89" s="28" t="s">
        <v>106</v>
      </c>
      <c r="J89" s="13" t="s">
        <v>160</v>
      </c>
      <c r="K89" s="53"/>
    </row>
    <row r="90" spans="1:11" ht="38.25" x14ac:dyDescent="0.2">
      <c r="A90" s="23">
        <v>84</v>
      </c>
      <c r="B90" s="56" t="s">
        <v>146</v>
      </c>
      <c r="C90" s="25" t="s">
        <v>45</v>
      </c>
      <c r="D90" s="13">
        <v>1</v>
      </c>
      <c r="E90" s="31" t="s">
        <v>20</v>
      </c>
      <c r="F90" s="13" t="s">
        <v>99</v>
      </c>
      <c r="G90" s="48">
        <f>299900*3</f>
        <v>899700</v>
      </c>
      <c r="H90" s="28">
        <f t="shared" si="1"/>
        <v>899700</v>
      </c>
      <c r="I90" s="23" t="s">
        <v>106</v>
      </c>
      <c r="J90" s="13" t="s">
        <v>160</v>
      </c>
      <c r="K90" s="53"/>
    </row>
    <row r="91" spans="1:11" ht="38.25" x14ac:dyDescent="0.2">
      <c r="A91" s="23">
        <v>85</v>
      </c>
      <c r="B91" s="31" t="s">
        <v>313</v>
      </c>
      <c r="C91" s="92">
        <v>45323</v>
      </c>
      <c r="D91" s="31" t="s">
        <v>14</v>
      </c>
      <c r="E91" s="31" t="s">
        <v>20</v>
      </c>
      <c r="F91" s="31" t="s">
        <v>314</v>
      </c>
      <c r="G91" s="93">
        <v>750000</v>
      </c>
      <c r="H91" s="94">
        <v>750000</v>
      </c>
      <c r="I91" s="94">
        <v>0</v>
      </c>
      <c r="J91" s="13" t="s">
        <v>322</v>
      </c>
      <c r="K91" s="95" t="s">
        <v>17</v>
      </c>
    </row>
    <row r="92" spans="1:11" ht="76.5" x14ac:dyDescent="0.2">
      <c r="A92" s="23">
        <v>86</v>
      </c>
      <c r="B92" s="31" t="s">
        <v>315</v>
      </c>
      <c r="C92" s="92">
        <v>45352</v>
      </c>
      <c r="D92" s="31" t="s">
        <v>316</v>
      </c>
      <c r="E92" s="31" t="s">
        <v>21</v>
      </c>
      <c r="F92" s="31" t="s">
        <v>317</v>
      </c>
      <c r="G92" s="93">
        <v>500000000</v>
      </c>
      <c r="H92" s="94">
        <v>500000000</v>
      </c>
      <c r="I92" s="94">
        <v>0</v>
      </c>
      <c r="J92" s="13" t="s">
        <v>322</v>
      </c>
      <c r="K92" s="31" t="s">
        <v>318</v>
      </c>
    </row>
    <row r="93" spans="1:11" ht="114.75" x14ac:dyDescent="0.2">
      <c r="A93" s="23">
        <v>87</v>
      </c>
      <c r="B93" s="31" t="s">
        <v>319</v>
      </c>
      <c r="C93" s="92">
        <v>45323</v>
      </c>
      <c r="D93" s="31" t="s">
        <v>316</v>
      </c>
      <c r="E93" s="31" t="s">
        <v>21</v>
      </c>
      <c r="F93" s="31" t="s">
        <v>320</v>
      </c>
      <c r="G93" s="93">
        <v>147000000</v>
      </c>
      <c r="H93" s="94">
        <v>147000000</v>
      </c>
      <c r="I93" s="94">
        <v>0</v>
      </c>
      <c r="J93" s="13" t="s">
        <v>322</v>
      </c>
      <c r="K93" s="31" t="s">
        <v>321</v>
      </c>
    </row>
  </sheetData>
  <autoFilter ref="A6:K90" xr:uid="{00000000-0009-0000-0000-000000000000}"/>
  <mergeCells count="1">
    <mergeCell ref="B2:G5"/>
  </mergeCells>
  <pageMargins left="0.70866141732283472" right="0.70866141732283472" top="0.74803149606299213" bottom="0.74803149606299213" header="0.31496062992125984" footer="0.31496062992125984"/>
  <pageSetup scale="6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Hoja3!$A$1:$A$5</xm:f>
          </x14:formula1>
          <xm:sqref>E7:E42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7"/>
  <sheetViews>
    <sheetView zoomScale="80" zoomScaleNormal="80" workbookViewId="0">
      <selection activeCell="G8" sqref="G8"/>
    </sheetView>
  </sheetViews>
  <sheetFormatPr baseColWidth="10" defaultRowHeight="15" x14ac:dyDescent="0.25"/>
  <cols>
    <col min="2" max="2" width="30.42578125" customWidth="1"/>
    <col min="3" max="3" width="15.5703125" customWidth="1"/>
    <col min="5" max="5" width="26.140625" customWidth="1"/>
    <col min="6" max="6" width="15.7109375" customWidth="1"/>
    <col min="7" max="7" width="19.42578125" customWidth="1"/>
    <col min="8" max="8" width="16.42578125" customWidth="1"/>
    <col min="9" max="9" width="16.28515625" customWidth="1"/>
    <col min="10" max="10" width="18.140625" customWidth="1"/>
    <col min="11" max="11" width="40.5703125" customWidth="1"/>
  </cols>
  <sheetData>
    <row r="1" spans="1:14" s="9" customFormat="1" ht="6.6" customHeight="1" x14ac:dyDescent="0.2">
      <c r="B1" s="14"/>
      <c r="C1" s="14"/>
      <c r="D1" s="14"/>
      <c r="E1" s="14"/>
      <c r="F1" s="15"/>
      <c r="G1" s="16"/>
      <c r="J1" s="17"/>
    </row>
    <row r="2" spans="1:14" s="9" customFormat="1" ht="18.75" customHeight="1" x14ac:dyDescent="0.2">
      <c r="B2" s="192"/>
      <c r="C2" s="192"/>
      <c r="D2" s="192"/>
      <c r="E2" s="192"/>
      <c r="F2" s="192"/>
      <c r="G2" s="192"/>
      <c r="J2" s="17"/>
    </row>
    <row r="3" spans="1:14" s="9" customFormat="1" ht="12.75" x14ac:dyDescent="0.2">
      <c r="B3" s="192"/>
      <c r="C3" s="192"/>
      <c r="D3" s="192"/>
      <c r="E3" s="192"/>
      <c r="F3" s="192"/>
      <c r="G3" s="192"/>
      <c r="H3" s="194" t="s">
        <v>6</v>
      </c>
      <c r="I3" s="194"/>
      <c r="J3" s="17"/>
    </row>
    <row r="4" spans="1:14" s="9" customFormat="1" ht="33" customHeight="1" x14ac:dyDescent="0.2">
      <c r="B4" s="192"/>
      <c r="C4" s="192"/>
      <c r="D4" s="192"/>
      <c r="E4" s="192"/>
      <c r="F4" s="192"/>
      <c r="G4" s="192"/>
      <c r="H4" s="195" t="s">
        <v>8</v>
      </c>
      <c r="I4" s="195"/>
      <c r="J4" s="17"/>
    </row>
    <row r="5" spans="1:14" s="9" customFormat="1" ht="13.5" thickBot="1" x14ac:dyDescent="0.25">
      <c r="B5" s="193"/>
      <c r="C5" s="193"/>
      <c r="D5" s="193"/>
      <c r="E5" s="193"/>
      <c r="F5" s="193"/>
      <c r="G5" s="193"/>
      <c r="J5" s="17"/>
    </row>
    <row r="6" spans="1:14" s="9" customFormat="1" ht="51" x14ac:dyDescent="0.2">
      <c r="A6" s="57" t="s">
        <v>169</v>
      </c>
      <c r="B6" s="18" t="s">
        <v>0</v>
      </c>
      <c r="C6" s="19" t="s">
        <v>1</v>
      </c>
      <c r="D6" s="19" t="s">
        <v>3</v>
      </c>
      <c r="E6" s="19" t="s">
        <v>4</v>
      </c>
      <c r="F6" s="19" t="s">
        <v>9</v>
      </c>
      <c r="G6" s="20" t="s">
        <v>2</v>
      </c>
      <c r="H6" s="19" t="s">
        <v>10</v>
      </c>
      <c r="I6" s="19" t="s">
        <v>5</v>
      </c>
      <c r="J6" s="19" t="s">
        <v>11</v>
      </c>
      <c r="K6" s="21" t="s">
        <v>7</v>
      </c>
      <c r="L6" s="22"/>
      <c r="M6" s="22"/>
      <c r="N6" s="22"/>
    </row>
    <row r="7" spans="1:14" ht="45" x14ac:dyDescent="0.25">
      <c r="B7" s="59" t="s">
        <v>200</v>
      </c>
      <c r="C7" s="63" t="s">
        <v>201</v>
      </c>
      <c r="D7" s="7" t="s">
        <v>202</v>
      </c>
      <c r="E7" s="7" t="s">
        <v>22</v>
      </c>
      <c r="F7" s="7" t="s">
        <v>203</v>
      </c>
      <c r="G7" s="10">
        <v>310021510.66666669</v>
      </c>
      <c r="H7" s="10">
        <f>+G7</f>
        <v>310021510.66666669</v>
      </c>
      <c r="I7" s="10" t="s">
        <v>17</v>
      </c>
      <c r="J7" s="3" t="s">
        <v>255</v>
      </c>
      <c r="K7" s="138" t="s">
        <v>204</v>
      </c>
    </row>
    <row r="8" spans="1:14" ht="75" x14ac:dyDescent="0.25">
      <c r="B8" s="59" t="s">
        <v>205</v>
      </c>
      <c r="C8" s="63" t="s">
        <v>201</v>
      </c>
      <c r="D8" s="7" t="s">
        <v>24</v>
      </c>
      <c r="E8" s="7" t="s">
        <v>19</v>
      </c>
      <c r="F8" s="7" t="s">
        <v>17</v>
      </c>
      <c r="G8" s="10" t="s">
        <v>17</v>
      </c>
      <c r="H8" s="10" t="s">
        <v>17</v>
      </c>
      <c r="I8" s="10" t="s">
        <v>17</v>
      </c>
      <c r="J8" s="3" t="s">
        <v>255</v>
      </c>
      <c r="K8" s="138" t="s">
        <v>206</v>
      </c>
    </row>
    <row r="9" spans="1:14" ht="45" x14ac:dyDescent="0.25">
      <c r="B9" s="59" t="s">
        <v>207</v>
      </c>
      <c r="C9" s="63" t="s">
        <v>208</v>
      </c>
      <c r="D9" s="7" t="s">
        <v>24</v>
      </c>
      <c r="E9" s="7" t="s">
        <v>19</v>
      </c>
      <c r="F9" s="7" t="s">
        <v>17</v>
      </c>
      <c r="G9" s="10" t="s">
        <v>17</v>
      </c>
      <c r="H9" s="10" t="s">
        <v>17</v>
      </c>
      <c r="I9" s="10" t="s">
        <v>17</v>
      </c>
      <c r="J9" s="3" t="s">
        <v>255</v>
      </c>
      <c r="K9" s="138" t="s">
        <v>209</v>
      </c>
    </row>
    <row r="10" spans="1:14" ht="45" x14ac:dyDescent="0.25">
      <c r="B10" s="67" t="s">
        <v>210</v>
      </c>
      <c r="C10" s="63" t="s">
        <v>201</v>
      </c>
      <c r="D10" s="68" t="s">
        <v>211</v>
      </c>
      <c r="E10" s="68" t="s">
        <v>20</v>
      </c>
      <c r="F10" s="68" t="s">
        <v>212</v>
      </c>
      <c r="G10" s="69">
        <v>4500000</v>
      </c>
      <c r="H10" s="69">
        <f>+G10</f>
        <v>4500000</v>
      </c>
      <c r="I10" s="69" t="s">
        <v>17</v>
      </c>
      <c r="J10" s="3" t="s">
        <v>255</v>
      </c>
      <c r="K10" s="70"/>
    </row>
    <row r="11" spans="1:14" ht="45" x14ac:dyDescent="0.25">
      <c r="B11" s="67" t="s">
        <v>213</v>
      </c>
      <c r="C11" s="63" t="s">
        <v>201</v>
      </c>
      <c r="D11" s="68" t="s">
        <v>211</v>
      </c>
      <c r="E11" s="68" t="s">
        <v>20</v>
      </c>
      <c r="F11" s="68" t="s">
        <v>214</v>
      </c>
      <c r="G11" s="69">
        <v>13043020</v>
      </c>
      <c r="H11" s="69">
        <f>+G11</f>
        <v>13043020</v>
      </c>
      <c r="I11" s="69" t="s">
        <v>17</v>
      </c>
      <c r="J11" s="3" t="s">
        <v>255</v>
      </c>
      <c r="K11" s="71" t="s">
        <v>215</v>
      </c>
    </row>
    <row r="12" spans="1:14" ht="45" x14ac:dyDescent="0.25">
      <c r="B12" s="67" t="s">
        <v>216</v>
      </c>
      <c r="C12" s="63" t="s">
        <v>201</v>
      </c>
      <c r="D12" s="68" t="s">
        <v>211</v>
      </c>
      <c r="E12" s="68" t="s">
        <v>20</v>
      </c>
      <c r="F12" s="68" t="s">
        <v>217</v>
      </c>
      <c r="G12" s="69">
        <v>26753075</v>
      </c>
      <c r="H12" s="69">
        <f>+G12</f>
        <v>26753075</v>
      </c>
      <c r="I12" s="69" t="s">
        <v>17</v>
      </c>
      <c r="J12" s="3" t="s">
        <v>255</v>
      </c>
      <c r="K12" s="71" t="s">
        <v>215</v>
      </c>
    </row>
    <row r="13" spans="1:14" ht="45" x14ac:dyDescent="0.25">
      <c r="B13" s="68" t="s">
        <v>218</v>
      </c>
      <c r="C13" s="63" t="s">
        <v>201</v>
      </c>
      <c r="D13" s="68" t="s">
        <v>211</v>
      </c>
      <c r="E13" s="68" t="s">
        <v>20</v>
      </c>
      <c r="F13" s="68" t="s">
        <v>219</v>
      </c>
      <c r="G13" s="69">
        <v>65368000</v>
      </c>
      <c r="H13" s="69">
        <f>+G13</f>
        <v>65368000</v>
      </c>
      <c r="I13" s="69" t="s">
        <v>17</v>
      </c>
      <c r="J13" s="3" t="s">
        <v>255</v>
      </c>
      <c r="K13" s="81" t="s">
        <v>215</v>
      </c>
    </row>
    <row r="14" spans="1:14" ht="60" x14ac:dyDescent="0.25">
      <c r="B14" s="68" t="s">
        <v>220</v>
      </c>
      <c r="C14" s="63" t="s">
        <v>221</v>
      </c>
      <c r="D14" s="68" t="s">
        <v>211</v>
      </c>
      <c r="E14" s="68" t="s">
        <v>20</v>
      </c>
      <c r="F14" s="68" t="s">
        <v>222</v>
      </c>
      <c r="G14" s="69">
        <v>94900000</v>
      </c>
      <c r="H14" s="69">
        <v>94900000</v>
      </c>
      <c r="I14" s="69" t="s">
        <v>17</v>
      </c>
      <c r="J14" s="3" t="s">
        <v>255</v>
      </c>
      <c r="K14" s="81" t="s">
        <v>223</v>
      </c>
    </row>
    <row r="15" spans="1:14" ht="60" x14ac:dyDescent="0.25">
      <c r="B15" s="111" t="s">
        <v>224</v>
      </c>
      <c r="C15" s="118" t="s">
        <v>221</v>
      </c>
      <c r="D15" s="121" t="s">
        <v>211</v>
      </c>
      <c r="E15" s="121" t="s">
        <v>20</v>
      </c>
      <c r="F15" s="68" t="s">
        <v>225</v>
      </c>
      <c r="G15" s="128">
        <v>53498640</v>
      </c>
      <c r="H15" s="128">
        <v>53498640</v>
      </c>
      <c r="I15" s="128" t="s">
        <v>17</v>
      </c>
      <c r="J15" s="135" t="s">
        <v>255</v>
      </c>
      <c r="K15" s="68" t="s">
        <v>226</v>
      </c>
    </row>
    <row r="16" spans="1:14" ht="45" x14ac:dyDescent="0.25">
      <c r="B16" s="109" t="s">
        <v>227</v>
      </c>
      <c r="C16" s="63" t="s">
        <v>221</v>
      </c>
      <c r="D16" s="119" t="s">
        <v>228</v>
      </c>
      <c r="E16" s="119" t="s">
        <v>20</v>
      </c>
      <c r="F16" s="119" t="s">
        <v>229</v>
      </c>
      <c r="G16" s="126">
        <v>1336160</v>
      </c>
      <c r="H16" s="126">
        <f>+G16</f>
        <v>1336160</v>
      </c>
      <c r="I16" s="126" t="s">
        <v>17</v>
      </c>
      <c r="J16" s="66" t="s">
        <v>255</v>
      </c>
      <c r="K16" s="139"/>
    </row>
    <row r="17" spans="2:11" ht="45" x14ac:dyDescent="0.25">
      <c r="B17" s="62" t="s">
        <v>230</v>
      </c>
      <c r="C17" s="1" t="s">
        <v>231</v>
      </c>
      <c r="D17" s="64" t="s">
        <v>202</v>
      </c>
      <c r="E17" s="64" t="s">
        <v>20</v>
      </c>
      <c r="F17" s="64" t="s">
        <v>232</v>
      </c>
      <c r="G17" s="65">
        <v>8800000</v>
      </c>
      <c r="H17" s="65">
        <f>+G17</f>
        <v>8800000</v>
      </c>
      <c r="I17" s="65" t="s">
        <v>17</v>
      </c>
      <c r="J17" s="66" t="s">
        <v>255</v>
      </c>
      <c r="K17" s="143"/>
    </row>
    <row r="18" spans="2:11" ht="60" x14ac:dyDescent="0.25">
      <c r="B18" s="62" t="s">
        <v>233</v>
      </c>
      <c r="C18" s="1" t="s">
        <v>231</v>
      </c>
      <c r="D18" s="64" t="s">
        <v>202</v>
      </c>
      <c r="E18" s="64" t="s">
        <v>20</v>
      </c>
      <c r="F18" s="64" t="s">
        <v>234</v>
      </c>
      <c r="G18" s="65">
        <v>4678000</v>
      </c>
      <c r="H18" s="65">
        <v>4678000</v>
      </c>
      <c r="I18" s="65" t="s">
        <v>17</v>
      </c>
      <c r="J18" s="66" t="s">
        <v>255</v>
      </c>
      <c r="K18" s="143" t="s">
        <v>235</v>
      </c>
    </row>
    <row r="19" spans="2:11" ht="45" x14ac:dyDescent="0.25">
      <c r="B19" s="59" t="s">
        <v>236</v>
      </c>
      <c r="C19" s="1" t="s">
        <v>231</v>
      </c>
      <c r="D19" s="7" t="s">
        <v>202</v>
      </c>
      <c r="E19" s="7" t="s">
        <v>20</v>
      </c>
      <c r="F19" s="7" t="s">
        <v>237</v>
      </c>
      <c r="G19" s="10">
        <v>6000000</v>
      </c>
      <c r="H19" s="10">
        <f>+G19</f>
        <v>6000000</v>
      </c>
      <c r="I19" s="10" t="s">
        <v>17</v>
      </c>
      <c r="J19" s="66" t="s">
        <v>255</v>
      </c>
      <c r="K19" s="73"/>
    </row>
    <row r="20" spans="2:11" ht="90" x14ac:dyDescent="0.25">
      <c r="B20" s="59" t="s">
        <v>238</v>
      </c>
      <c r="C20" s="1" t="s">
        <v>231</v>
      </c>
      <c r="D20" s="7" t="s">
        <v>202</v>
      </c>
      <c r="E20" s="7" t="s">
        <v>20</v>
      </c>
      <c r="F20" s="7" t="s">
        <v>239</v>
      </c>
      <c r="G20" s="69">
        <v>215530000</v>
      </c>
      <c r="H20" s="69">
        <v>215530000</v>
      </c>
      <c r="I20" s="69" t="s">
        <v>17</v>
      </c>
      <c r="J20" s="66" t="s">
        <v>255</v>
      </c>
      <c r="K20" s="72" t="s">
        <v>235</v>
      </c>
    </row>
    <row r="21" spans="2:11" ht="45" x14ac:dyDescent="0.25">
      <c r="B21" s="59" t="s">
        <v>240</v>
      </c>
      <c r="C21" s="1" t="s">
        <v>231</v>
      </c>
      <c r="D21" s="7" t="s">
        <v>202</v>
      </c>
      <c r="E21" s="7" t="s">
        <v>20</v>
      </c>
      <c r="F21" s="7" t="s">
        <v>241</v>
      </c>
      <c r="G21" s="10">
        <v>3800000</v>
      </c>
      <c r="H21" s="10">
        <f t="shared" ref="H21:H28" si="0">+G21</f>
        <v>3800000</v>
      </c>
      <c r="I21" s="10" t="s">
        <v>17</v>
      </c>
      <c r="J21" s="66" t="s">
        <v>255</v>
      </c>
      <c r="K21" s="72" t="s">
        <v>235</v>
      </c>
    </row>
    <row r="22" spans="2:11" ht="45" x14ac:dyDescent="0.25">
      <c r="B22" s="59" t="s">
        <v>242</v>
      </c>
      <c r="C22" s="1" t="s">
        <v>231</v>
      </c>
      <c r="D22" s="7" t="s">
        <v>202</v>
      </c>
      <c r="E22" s="7" t="s">
        <v>20</v>
      </c>
      <c r="F22" s="7" t="s">
        <v>243</v>
      </c>
      <c r="G22" s="10">
        <v>500000</v>
      </c>
      <c r="H22" s="10">
        <f t="shared" si="0"/>
        <v>500000</v>
      </c>
      <c r="I22" s="10" t="s">
        <v>17</v>
      </c>
      <c r="J22" s="66" t="s">
        <v>255</v>
      </c>
      <c r="K22" s="73"/>
    </row>
    <row r="23" spans="2:11" ht="45" x14ac:dyDescent="0.25">
      <c r="B23" s="59" t="s">
        <v>244</v>
      </c>
      <c r="C23" s="1" t="s">
        <v>231</v>
      </c>
      <c r="D23" s="7" t="s">
        <v>202</v>
      </c>
      <c r="E23" s="7" t="s">
        <v>20</v>
      </c>
      <c r="F23" s="7" t="s">
        <v>245</v>
      </c>
      <c r="G23" s="10">
        <v>400000</v>
      </c>
      <c r="H23" s="10">
        <f t="shared" si="0"/>
        <v>400000</v>
      </c>
      <c r="I23" s="10" t="s">
        <v>17</v>
      </c>
      <c r="J23" s="66" t="s">
        <v>255</v>
      </c>
      <c r="K23" s="73"/>
    </row>
    <row r="24" spans="2:11" ht="45" x14ac:dyDescent="0.25">
      <c r="B24" s="59" t="s">
        <v>246</v>
      </c>
      <c r="C24" s="1" t="s">
        <v>231</v>
      </c>
      <c r="D24" s="7" t="s">
        <v>202</v>
      </c>
      <c r="E24" s="7" t="s">
        <v>20</v>
      </c>
      <c r="F24" s="7" t="s">
        <v>247</v>
      </c>
      <c r="G24" s="10">
        <v>2600000</v>
      </c>
      <c r="H24" s="10">
        <f t="shared" si="0"/>
        <v>2600000</v>
      </c>
      <c r="I24" s="10" t="s">
        <v>17</v>
      </c>
      <c r="J24" s="66" t="s">
        <v>255</v>
      </c>
      <c r="K24" s="73"/>
    </row>
    <row r="25" spans="2:11" ht="45" x14ac:dyDescent="0.25">
      <c r="B25" s="59" t="s">
        <v>248</v>
      </c>
      <c r="C25" s="1" t="s">
        <v>231</v>
      </c>
      <c r="D25" s="7" t="s">
        <v>202</v>
      </c>
      <c r="E25" s="7" t="s">
        <v>20</v>
      </c>
      <c r="F25" s="7" t="s">
        <v>249</v>
      </c>
      <c r="G25" s="10">
        <v>1400000</v>
      </c>
      <c r="H25" s="10">
        <f t="shared" si="0"/>
        <v>1400000</v>
      </c>
      <c r="I25" s="10" t="s">
        <v>17</v>
      </c>
      <c r="J25" s="66" t="s">
        <v>255</v>
      </c>
      <c r="K25" s="73"/>
    </row>
    <row r="26" spans="2:11" ht="75" x14ac:dyDescent="0.25">
      <c r="B26" s="59" t="s">
        <v>250</v>
      </c>
      <c r="C26" s="1" t="s">
        <v>231</v>
      </c>
      <c r="D26" s="7" t="s">
        <v>202</v>
      </c>
      <c r="E26" s="7" t="s">
        <v>20</v>
      </c>
      <c r="F26" s="7" t="s">
        <v>250</v>
      </c>
      <c r="G26" s="10">
        <v>91670280</v>
      </c>
      <c r="H26" s="10">
        <f t="shared" si="0"/>
        <v>91670280</v>
      </c>
      <c r="I26" s="10" t="s">
        <v>17</v>
      </c>
      <c r="J26" s="66" t="s">
        <v>255</v>
      </c>
      <c r="K26" s="73"/>
    </row>
    <row r="27" spans="2:11" ht="45" x14ac:dyDescent="0.25">
      <c r="B27" s="59" t="s">
        <v>251</v>
      </c>
      <c r="C27" s="1" t="s">
        <v>231</v>
      </c>
      <c r="D27" s="7" t="s">
        <v>202</v>
      </c>
      <c r="E27" s="7" t="s">
        <v>20</v>
      </c>
      <c r="F27" s="7" t="s">
        <v>252</v>
      </c>
      <c r="G27" s="10">
        <v>242677375</v>
      </c>
      <c r="H27" s="10">
        <f t="shared" si="0"/>
        <v>242677375</v>
      </c>
      <c r="I27" s="10" t="s">
        <v>17</v>
      </c>
      <c r="J27" s="66" t="s">
        <v>255</v>
      </c>
      <c r="K27" s="73"/>
    </row>
    <row r="28" spans="2:11" ht="45" x14ac:dyDescent="0.25">
      <c r="B28" s="59" t="s">
        <v>253</v>
      </c>
      <c r="C28" s="1" t="s">
        <v>231</v>
      </c>
      <c r="D28" s="7" t="s">
        <v>202</v>
      </c>
      <c r="E28" s="7" t="s">
        <v>20</v>
      </c>
      <c r="F28" s="7" t="s">
        <v>254</v>
      </c>
      <c r="G28" s="10">
        <v>11300000</v>
      </c>
      <c r="H28" s="10">
        <f t="shared" si="0"/>
        <v>11300000</v>
      </c>
      <c r="I28" s="10" t="s">
        <v>17</v>
      </c>
      <c r="J28" s="66" t="s">
        <v>255</v>
      </c>
      <c r="K28" s="73"/>
    </row>
    <row r="29" spans="2:11" ht="60" x14ac:dyDescent="0.25">
      <c r="B29" s="74" t="s">
        <v>256</v>
      </c>
      <c r="C29" s="75">
        <v>45303</v>
      </c>
      <c r="D29" s="76" t="s">
        <v>15</v>
      </c>
      <c r="E29" s="77" t="s">
        <v>20</v>
      </c>
      <c r="F29" s="76" t="s">
        <v>12</v>
      </c>
      <c r="G29" s="78">
        <v>12000000</v>
      </c>
      <c r="H29" s="78">
        <v>12000000</v>
      </c>
      <c r="I29" s="78">
        <v>0</v>
      </c>
      <c r="J29" s="137" t="s">
        <v>257</v>
      </c>
      <c r="K29" s="141" t="s">
        <v>18</v>
      </c>
    </row>
    <row r="30" spans="2:11" ht="90" x14ac:dyDescent="0.25">
      <c r="B30" s="112" t="s">
        <v>258</v>
      </c>
      <c r="C30" s="75">
        <v>45303</v>
      </c>
      <c r="D30" s="76" t="s">
        <v>24</v>
      </c>
      <c r="E30" s="77" t="s">
        <v>23</v>
      </c>
      <c r="F30" s="77" t="s">
        <v>259</v>
      </c>
      <c r="G30" s="78">
        <v>652685476</v>
      </c>
      <c r="H30" s="78">
        <v>652685476</v>
      </c>
      <c r="I30" s="78">
        <v>0</v>
      </c>
      <c r="J30" s="137" t="s">
        <v>257</v>
      </c>
      <c r="K30" s="141" t="s">
        <v>17</v>
      </c>
    </row>
    <row r="31" spans="2:11" ht="45" x14ac:dyDescent="0.25">
      <c r="B31" s="6" t="s">
        <v>260</v>
      </c>
      <c r="C31" s="1">
        <v>45417</v>
      </c>
      <c r="D31" s="2" t="s">
        <v>14</v>
      </c>
      <c r="E31" s="68" t="s">
        <v>20</v>
      </c>
      <c r="F31" s="79" t="s">
        <v>12</v>
      </c>
      <c r="G31" s="80">
        <v>12000000</v>
      </c>
      <c r="H31" s="80">
        <v>12000000</v>
      </c>
      <c r="I31" s="80">
        <v>0</v>
      </c>
      <c r="J31" s="136" t="s">
        <v>261</v>
      </c>
      <c r="K31" s="71" t="s">
        <v>262</v>
      </c>
    </row>
    <row r="32" spans="2:11" ht="60" x14ac:dyDescent="0.25">
      <c r="B32" s="6" t="s">
        <v>163</v>
      </c>
      <c r="C32" s="1">
        <v>45379</v>
      </c>
      <c r="D32" s="2" t="s">
        <v>59</v>
      </c>
      <c r="E32" s="7" t="s">
        <v>20</v>
      </c>
      <c r="F32" s="58" t="s">
        <v>164</v>
      </c>
      <c r="G32" s="4">
        <v>300000</v>
      </c>
      <c r="H32" s="4">
        <v>300000</v>
      </c>
      <c r="I32" s="4">
        <v>0</v>
      </c>
      <c r="J32" s="66" t="s">
        <v>165</v>
      </c>
      <c r="K32" s="60" t="s">
        <v>166</v>
      </c>
    </row>
    <row r="33" spans="2:11" ht="150" x14ac:dyDescent="0.25">
      <c r="B33" s="6" t="s">
        <v>171</v>
      </c>
      <c r="C33" s="1">
        <v>45519</v>
      </c>
      <c r="D33" s="2" t="s">
        <v>167</v>
      </c>
      <c r="E33" s="7" t="s">
        <v>20</v>
      </c>
      <c r="F33" s="11" t="s">
        <v>168</v>
      </c>
      <c r="G33" s="4">
        <v>6000000</v>
      </c>
      <c r="H33" s="4">
        <v>6000000</v>
      </c>
      <c r="I33" s="4">
        <v>0</v>
      </c>
      <c r="J33" s="66" t="s">
        <v>165</v>
      </c>
      <c r="K33" s="60" t="s">
        <v>170</v>
      </c>
    </row>
    <row r="34" spans="2:11" ht="156" x14ac:dyDescent="0.25">
      <c r="B34" s="110" t="s">
        <v>199</v>
      </c>
      <c r="C34" s="117" t="s">
        <v>195</v>
      </c>
      <c r="D34" s="120" t="s">
        <v>174</v>
      </c>
      <c r="E34" s="123" t="s">
        <v>21</v>
      </c>
      <c r="F34" s="61" t="s">
        <v>196</v>
      </c>
      <c r="G34" s="127" t="s">
        <v>197</v>
      </c>
      <c r="H34" s="132">
        <v>144000000</v>
      </c>
      <c r="I34" s="132"/>
      <c r="J34" s="134" t="s">
        <v>198</v>
      </c>
      <c r="K34" s="140" t="s">
        <v>194</v>
      </c>
    </row>
    <row r="35" spans="2:11" ht="60" x14ac:dyDescent="0.25">
      <c r="B35" s="59" t="s">
        <v>172</v>
      </c>
      <c r="C35" s="1" t="s">
        <v>173</v>
      </c>
      <c r="D35" s="7" t="s">
        <v>174</v>
      </c>
      <c r="E35" s="7" t="s">
        <v>17</v>
      </c>
      <c r="F35" s="7" t="s">
        <v>175</v>
      </c>
      <c r="G35" s="10">
        <v>10752000</v>
      </c>
      <c r="H35" s="10">
        <v>10752000</v>
      </c>
      <c r="I35" s="10" t="s">
        <v>17</v>
      </c>
      <c r="J35" s="66" t="s">
        <v>16</v>
      </c>
      <c r="K35" s="60" t="s">
        <v>176</v>
      </c>
    </row>
    <row r="36" spans="2:11" ht="45" x14ac:dyDescent="0.25">
      <c r="B36" s="59" t="s">
        <v>177</v>
      </c>
      <c r="C36" s="1" t="s">
        <v>173</v>
      </c>
      <c r="D36" s="7" t="s">
        <v>174</v>
      </c>
      <c r="E36" s="7" t="s">
        <v>17</v>
      </c>
      <c r="F36" s="7" t="s">
        <v>175</v>
      </c>
      <c r="G36" s="4">
        <v>1276000</v>
      </c>
      <c r="H36" s="4">
        <v>15312000</v>
      </c>
      <c r="I36" s="4" t="s">
        <v>17</v>
      </c>
      <c r="J36" s="66" t="s">
        <v>16</v>
      </c>
      <c r="K36" s="60" t="s">
        <v>178</v>
      </c>
    </row>
    <row r="37" spans="2:11" ht="90" x14ac:dyDescent="0.25">
      <c r="B37" s="59" t="s">
        <v>179</v>
      </c>
      <c r="C37" s="1" t="s">
        <v>180</v>
      </c>
      <c r="D37" s="7" t="s">
        <v>13</v>
      </c>
      <c r="E37" s="7" t="s">
        <v>181</v>
      </c>
      <c r="F37" s="7" t="s">
        <v>182</v>
      </c>
      <c r="G37" s="4">
        <v>36058949</v>
      </c>
      <c r="H37" s="4">
        <f>+G37</f>
        <v>36058949</v>
      </c>
      <c r="I37" s="4" t="s">
        <v>17</v>
      </c>
      <c r="J37" s="66" t="s">
        <v>16</v>
      </c>
      <c r="K37" s="60" t="s">
        <v>183</v>
      </c>
    </row>
    <row r="38" spans="2:11" ht="45" x14ac:dyDescent="0.25">
      <c r="B38" s="59" t="s">
        <v>184</v>
      </c>
      <c r="C38" s="1" t="s">
        <v>185</v>
      </c>
      <c r="D38" s="7" t="s">
        <v>17</v>
      </c>
      <c r="E38" s="7" t="s">
        <v>186</v>
      </c>
      <c r="F38" s="7" t="s">
        <v>187</v>
      </c>
      <c r="G38" s="4">
        <v>174480000</v>
      </c>
      <c r="H38" s="4">
        <f>+G38</f>
        <v>174480000</v>
      </c>
      <c r="I38" s="4" t="s">
        <v>17</v>
      </c>
      <c r="J38" s="3" t="s">
        <v>16</v>
      </c>
      <c r="K38" s="5" t="s">
        <v>183</v>
      </c>
    </row>
    <row r="39" spans="2:11" ht="75.75" thickBot="1" x14ac:dyDescent="0.3">
      <c r="B39" s="113" t="s">
        <v>193</v>
      </c>
      <c r="C39" s="1" t="s">
        <v>185</v>
      </c>
      <c r="D39" s="122" t="s">
        <v>17</v>
      </c>
      <c r="E39" s="122" t="s">
        <v>186</v>
      </c>
      <c r="F39" s="122" t="s">
        <v>188</v>
      </c>
      <c r="G39" s="129">
        <v>33162000</v>
      </c>
      <c r="H39" s="129">
        <f>+G39</f>
        <v>33162000</v>
      </c>
      <c r="I39" s="129" t="s">
        <v>17</v>
      </c>
      <c r="J39" s="3" t="s">
        <v>16</v>
      </c>
      <c r="K39" s="142" t="s">
        <v>183</v>
      </c>
    </row>
    <row r="40" spans="2:11" ht="60" x14ac:dyDescent="0.25">
      <c r="B40" s="59" t="s">
        <v>189</v>
      </c>
      <c r="C40" s="1" t="s">
        <v>190</v>
      </c>
      <c r="D40" s="7" t="s">
        <v>17</v>
      </c>
      <c r="E40" s="7" t="s">
        <v>186</v>
      </c>
      <c r="F40" s="3" t="s">
        <v>191</v>
      </c>
      <c r="G40" s="4">
        <v>22000000</v>
      </c>
      <c r="H40" s="4">
        <f>+G40</f>
        <v>22000000</v>
      </c>
      <c r="I40" s="4" t="s">
        <v>17</v>
      </c>
      <c r="J40" s="3" t="s">
        <v>16</v>
      </c>
      <c r="K40" s="5" t="s">
        <v>192</v>
      </c>
    </row>
    <row r="41" spans="2:11" ht="45" x14ac:dyDescent="0.25">
      <c r="B41" s="6" t="s">
        <v>297</v>
      </c>
      <c r="C41" s="1">
        <v>45292</v>
      </c>
      <c r="D41" s="2" t="s">
        <v>298</v>
      </c>
      <c r="E41" s="7" t="s">
        <v>21</v>
      </c>
      <c r="F41" s="90" t="s">
        <v>299</v>
      </c>
      <c r="G41" s="4">
        <v>30000000</v>
      </c>
      <c r="H41" s="4">
        <v>30000000</v>
      </c>
      <c r="I41" s="4" t="s">
        <v>17</v>
      </c>
      <c r="J41" s="3" t="s">
        <v>300</v>
      </c>
      <c r="K41" s="5"/>
    </row>
    <row r="42" spans="2:11" ht="60" x14ac:dyDescent="0.25">
      <c r="B42" s="6" t="s">
        <v>301</v>
      </c>
      <c r="C42" s="1">
        <v>45292</v>
      </c>
      <c r="D42" s="2" t="s">
        <v>298</v>
      </c>
      <c r="E42" s="7" t="s">
        <v>21</v>
      </c>
      <c r="F42" s="7" t="s">
        <v>302</v>
      </c>
      <c r="G42" s="131">
        <v>36000000</v>
      </c>
      <c r="H42" s="131">
        <v>36000000</v>
      </c>
      <c r="I42" s="4" t="s">
        <v>17</v>
      </c>
      <c r="J42" s="3" t="s">
        <v>303</v>
      </c>
      <c r="K42" s="5" t="s">
        <v>304</v>
      </c>
    </row>
    <row r="43" spans="2:11" ht="60" x14ac:dyDescent="0.25">
      <c r="B43" s="6" t="s">
        <v>308</v>
      </c>
      <c r="C43" s="1">
        <v>45292</v>
      </c>
      <c r="D43" s="2" t="s">
        <v>309</v>
      </c>
      <c r="E43" s="7" t="s">
        <v>20</v>
      </c>
      <c r="F43" s="90" t="s">
        <v>299</v>
      </c>
      <c r="G43" s="4">
        <v>5000000</v>
      </c>
      <c r="H43" s="4">
        <v>5000000</v>
      </c>
      <c r="I43" s="4" t="s">
        <v>17</v>
      </c>
      <c r="J43" s="3" t="s">
        <v>310</v>
      </c>
      <c r="K43" s="5" t="s">
        <v>311</v>
      </c>
    </row>
    <row r="44" spans="2:11" ht="45" x14ac:dyDescent="0.25">
      <c r="B44" s="6" t="s">
        <v>305</v>
      </c>
      <c r="C44" s="1">
        <v>45292</v>
      </c>
      <c r="D44" s="2" t="s">
        <v>298</v>
      </c>
      <c r="E44" s="7" t="s">
        <v>21</v>
      </c>
      <c r="F44" s="90" t="s">
        <v>299</v>
      </c>
      <c r="G44" s="4">
        <v>35000000</v>
      </c>
      <c r="H44" s="4">
        <v>35000000</v>
      </c>
      <c r="I44" s="4" t="s">
        <v>17</v>
      </c>
      <c r="J44" s="3" t="s">
        <v>306</v>
      </c>
      <c r="K44" s="5" t="s">
        <v>307</v>
      </c>
    </row>
    <row r="45" spans="2:11" ht="90" x14ac:dyDescent="0.25">
      <c r="B45" s="82" t="s">
        <v>263</v>
      </c>
      <c r="C45" s="1">
        <v>45383</v>
      </c>
      <c r="D45" s="83">
        <v>45657</v>
      </c>
      <c r="E45" s="7" t="s">
        <v>21</v>
      </c>
      <c r="F45" s="7" t="s">
        <v>264</v>
      </c>
      <c r="G45" s="4">
        <v>40000000</v>
      </c>
      <c r="H45" s="4">
        <v>40000000</v>
      </c>
      <c r="I45" s="4"/>
      <c r="J45" s="3" t="s">
        <v>265</v>
      </c>
      <c r="K45" s="5"/>
    </row>
    <row r="46" spans="2:11" ht="45" x14ac:dyDescent="0.25">
      <c r="B46" s="82" t="s">
        <v>266</v>
      </c>
      <c r="C46" s="1">
        <v>45413</v>
      </c>
      <c r="D46" s="83">
        <v>45657</v>
      </c>
      <c r="E46" s="7" t="s">
        <v>22</v>
      </c>
      <c r="F46" s="7" t="s">
        <v>264</v>
      </c>
      <c r="G46" s="130">
        <v>142800000</v>
      </c>
      <c r="H46" s="130">
        <v>142800000</v>
      </c>
      <c r="I46" s="4"/>
      <c r="J46" s="3" t="s">
        <v>265</v>
      </c>
      <c r="K46" s="5"/>
    </row>
    <row r="47" spans="2:11" ht="45" x14ac:dyDescent="0.25">
      <c r="B47" s="82" t="s">
        <v>267</v>
      </c>
      <c r="C47" s="1">
        <v>45444</v>
      </c>
      <c r="D47" s="83">
        <v>45657</v>
      </c>
      <c r="E47" s="7" t="s">
        <v>21</v>
      </c>
      <c r="F47" s="7" t="s">
        <v>264</v>
      </c>
      <c r="G47" s="4">
        <v>81158000</v>
      </c>
      <c r="H47" s="4">
        <v>81158000</v>
      </c>
      <c r="I47" s="4"/>
      <c r="J47" s="3" t="s">
        <v>265</v>
      </c>
      <c r="K47" s="5"/>
    </row>
    <row r="48" spans="2:11" ht="45" x14ac:dyDescent="0.25">
      <c r="B48" s="82" t="s">
        <v>268</v>
      </c>
      <c r="C48" s="1">
        <v>45597</v>
      </c>
      <c r="D48" s="83">
        <v>45657</v>
      </c>
      <c r="E48" s="7" t="s">
        <v>20</v>
      </c>
      <c r="F48" s="7" t="s">
        <v>264</v>
      </c>
      <c r="G48" s="4">
        <v>4714578</v>
      </c>
      <c r="H48" s="4">
        <v>4714578</v>
      </c>
      <c r="I48" s="4"/>
      <c r="J48" s="3" t="s">
        <v>265</v>
      </c>
      <c r="K48" s="5"/>
    </row>
    <row r="49" spans="2:11" ht="45" x14ac:dyDescent="0.25">
      <c r="B49" s="82" t="s">
        <v>269</v>
      </c>
      <c r="C49" s="1">
        <v>45413</v>
      </c>
      <c r="D49" s="83">
        <v>45657</v>
      </c>
      <c r="E49" s="7" t="s">
        <v>21</v>
      </c>
      <c r="F49" s="7" t="s">
        <v>264</v>
      </c>
      <c r="G49" s="4">
        <v>53550000</v>
      </c>
      <c r="H49" s="4">
        <v>53550000</v>
      </c>
      <c r="I49" s="4"/>
      <c r="J49" s="3" t="s">
        <v>265</v>
      </c>
      <c r="K49" s="5"/>
    </row>
    <row r="50" spans="2:11" ht="45" x14ac:dyDescent="0.25">
      <c r="B50" s="82" t="s">
        <v>270</v>
      </c>
      <c r="C50" s="1">
        <v>45413</v>
      </c>
      <c r="D50" s="83">
        <v>45657</v>
      </c>
      <c r="E50" s="7" t="s">
        <v>21</v>
      </c>
      <c r="F50" s="7" t="s">
        <v>264</v>
      </c>
      <c r="G50" s="4">
        <v>16239715.800000001</v>
      </c>
      <c r="H50" s="84">
        <v>16239715.800000001</v>
      </c>
      <c r="I50" s="4"/>
      <c r="J50" s="3" t="s">
        <v>265</v>
      </c>
      <c r="K50" s="5"/>
    </row>
    <row r="51" spans="2:11" ht="45" x14ac:dyDescent="0.25">
      <c r="B51" s="82" t="s">
        <v>271</v>
      </c>
      <c r="C51" s="1">
        <v>45413</v>
      </c>
      <c r="D51" s="83">
        <v>45657</v>
      </c>
      <c r="E51" s="7" t="s">
        <v>21</v>
      </c>
      <c r="F51" s="7" t="s">
        <v>264</v>
      </c>
      <c r="G51" s="85">
        <v>40745760</v>
      </c>
      <c r="H51" s="4">
        <v>40745760</v>
      </c>
      <c r="I51" s="86"/>
      <c r="J51" s="3" t="s">
        <v>265</v>
      </c>
      <c r="K51" s="5"/>
    </row>
    <row r="52" spans="2:11" ht="45" x14ac:dyDescent="0.25">
      <c r="B52" s="82" t="s">
        <v>272</v>
      </c>
      <c r="C52" s="1">
        <v>45383</v>
      </c>
      <c r="D52" s="83">
        <v>45657</v>
      </c>
      <c r="E52" s="7" t="s">
        <v>20</v>
      </c>
      <c r="F52" s="7" t="s">
        <v>264</v>
      </c>
      <c r="G52" s="85">
        <v>63411.700000000004</v>
      </c>
      <c r="H52" s="4">
        <v>63411.700000000004</v>
      </c>
      <c r="I52" s="86"/>
      <c r="J52" s="3" t="s">
        <v>265</v>
      </c>
      <c r="K52" s="5"/>
    </row>
    <row r="53" spans="2:11" ht="45" x14ac:dyDescent="0.25">
      <c r="B53" s="115" t="s">
        <v>273</v>
      </c>
      <c r="C53" s="1">
        <v>45292</v>
      </c>
      <c r="D53" s="83">
        <v>45657</v>
      </c>
      <c r="E53" s="7" t="s">
        <v>20</v>
      </c>
      <c r="F53" s="125" t="s">
        <v>264</v>
      </c>
      <c r="G53" s="85">
        <v>910435.68000000017</v>
      </c>
      <c r="H53" s="4">
        <v>910435.68000000017</v>
      </c>
      <c r="I53" s="86"/>
      <c r="J53" s="3" t="s">
        <v>265</v>
      </c>
      <c r="K53" s="5"/>
    </row>
    <row r="54" spans="2:11" ht="45" x14ac:dyDescent="0.25">
      <c r="B54" s="115" t="s">
        <v>274</v>
      </c>
      <c r="C54" s="1">
        <v>45292</v>
      </c>
      <c r="D54" s="83">
        <v>45657</v>
      </c>
      <c r="E54" s="7" t="s">
        <v>20</v>
      </c>
      <c r="F54" s="125" t="s">
        <v>264</v>
      </c>
      <c r="G54" s="85">
        <v>8236800.0000000009</v>
      </c>
      <c r="H54" s="4">
        <v>8236800.0000000009</v>
      </c>
      <c r="I54" s="86"/>
      <c r="J54" s="3" t="s">
        <v>265</v>
      </c>
      <c r="K54" s="5"/>
    </row>
    <row r="55" spans="2:11" ht="45" x14ac:dyDescent="0.25">
      <c r="B55" s="115" t="s">
        <v>275</v>
      </c>
      <c r="C55" s="1">
        <v>45413</v>
      </c>
      <c r="D55" s="83">
        <v>45657</v>
      </c>
      <c r="E55" s="7" t="s">
        <v>20</v>
      </c>
      <c r="F55" s="125" t="s">
        <v>264</v>
      </c>
      <c r="G55" s="85">
        <v>561000</v>
      </c>
      <c r="H55" s="4">
        <v>561000</v>
      </c>
      <c r="I55" s="86"/>
      <c r="J55" s="3" t="s">
        <v>265</v>
      </c>
      <c r="K55" s="5"/>
    </row>
    <row r="56" spans="2:11" ht="45" x14ac:dyDescent="0.25">
      <c r="B56" s="115" t="s">
        <v>276</v>
      </c>
      <c r="C56" s="1">
        <v>45292</v>
      </c>
      <c r="D56" s="83">
        <v>45657</v>
      </c>
      <c r="E56" s="7" t="s">
        <v>21</v>
      </c>
      <c r="F56" s="125" t="s">
        <v>264</v>
      </c>
      <c r="G56" s="4">
        <f>I56+H56</f>
        <v>72030131.712000012</v>
      </c>
      <c r="H56" s="133">
        <v>31294771.199999999</v>
      </c>
      <c r="I56" s="4">
        <v>40735360.512000009</v>
      </c>
      <c r="J56" s="3" t="s">
        <v>265</v>
      </c>
      <c r="K56" s="5" t="s">
        <v>277</v>
      </c>
    </row>
    <row r="57" spans="2:11" ht="45" x14ac:dyDescent="0.25">
      <c r="B57" s="87" t="s">
        <v>278</v>
      </c>
      <c r="C57" s="1">
        <v>45292</v>
      </c>
      <c r="D57" s="83">
        <v>45657</v>
      </c>
      <c r="E57" s="7" t="s">
        <v>21</v>
      </c>
      <c r="F57" s="88" t="s">
        <v>40</v>
      </c>
      <c r="G57" s="4">
        <v>24439298.400000002</v>
      </c>
      <c r="H57" s="4">
        <v>24439298.400000002</v>
      </c>
      <c r="I57" s="4"/>
      <c r="J57" s="3" t="s">
        <v>265</v>
      </c>
      <c r="K57" s="5"/>
    </row>
    <row r="58" spans="2:11" ht="45" x14ac:dyDescent="0.25">
      <c r="B58" s="114" t="s">
        <v>279</v>
      </c>
      <c r="C58" s="1">
        <v>45292</v>
      </c>
      <c r="D58" s="83">
        <v>45657</v>
      </c>
      <c r="E58" s="7" t="s">
        <v>20</v>
      </c>
      <c r="F58" s="124" t="s">
        <v>40</v>
      </c>
      <c r="G58" s="4">
        <v>9472141.9759999998</v>
      </c>
      <c r="H58" s="4">
        <v>9472141.9759999998</v>
      </c>
      <c r="I58" s="4"/>
      <c r="J58" s="3" t="s">
        <v>265</v>
      </c>
      <c r="K58" s="5"/>
    </row>
    <row r="59" spans="2:11" ht="45" x14ac:dyDescent="0.25">
      <c r="B59" s="116" t="s">
        <v>280</v>
      </c>
      <c r="C59" s="1">
        <v>45292</v>
      </c>
      <c r="D59" s="83">
        <v>45657</v>
      </c>
      <c r="E59" s="7" t="s">
        <v>20</v>
      </c>
      <c r="F59" s="124" t="s">
        <v>40</v>
      </c>
      <c r="G59" s="4">
        <v>11962954.300000001</v>
      </c>
      <c r="H59" s="4">
        <v>11962954.300000001</v>
      </c>
      <c r="I59" s="4"/>
      <c r="J59" s="3" t="s">
        <v>265</v>
      </c>
      <c r="K59" s="5"/>
    </row>
    <row r="60" spans="2:11" ht="45" x14ac:dyDescent="0.25">
      <c r="B60" s="114" t="s">
        <v>281</v>
      </c>
      <c r="C60" s="1">
        <v>45292</v>
      </c>
      <c r="D60" s="83">
        <v>45657</v>
      </c>
      <c r="E60" s="7" t="s">
        <v>21</v>
      </c>
      <c r="F60" s="124" t="s">
        <v>40</v>
      </c>
      <c r="G60" s="4">
        <v>23538428.826000005</v>
      </c>
      <c r="H60" s="4">
        <v>23538428.826000005</v>
      </c>
      <c r="I60" s="4"/>
      <c r="J60" s="3" t="s">
        <v>265</v>
      </c>
      <c r="K60" s="5"/>
    </row>
    <row r="61" spans="2:11" ht="45" x14ac:dyDescent="0.25">
      <c r="B61" s="116" t="s">
        <v>282</v>
      </c>
      <c r="C61" s="1">
        <v>45292</v>
      </c>
      <c r="D61" s="83">
        <v>45657</v>
      </c>
      <c r="E61" s="7" t="s">
        <v>21</v>
      </c>
      <c r="F61" s="124" t="s">
        <v>40</v>
      </c>
      <c r="G61" s="4">
        <v>15610171.258000001</v>
      </c>
      <c r="H61" s="4">
        <v>15610171.258000001</v>
      </c>
      <c r="I61" s="4"/>
      <c r="J61" s="3" t="s">
        <v>265</v>
      </c>
      <c r="K61" s="5"/>
    </row>
    <row r="62" spans="2:11" ht="45" x14ac:dyDescent="0.25">
      <c r="B62" s="82" t="s">
        <v>283</v>
      </c>
      <c r="C62" s="1">
        <v>45444</v>
      </c>
      <c r="D62" s="83">
        <v>45657</v>
      </c>
      <c r="E62" s="7" t="s">
        <v>21</v>
      </c>
      <c r="F62" s="89" t="s">
        <v>40</v>
      </c>
      <c r="G62" s="4">
        <v>20372880</v>
      </c>
      <c r="H62" s="4">
        <v>20372880</v>
      </c>
      <c r="I62" s="4"/>
      <c r="J62" s="3" t="s">
        <v>265</v>
      </c>
      <c r="K62" s="5"/>
    </row>
    <row r="63" spans="2:11" ht="60" x14ac:dyDescent="0.25">
      <c r="B63" s="82" t="s">
        <v>284</v>
      </c>
      <c r="C63" s="1">
        <v>45413</v>
      </c>
      <c r="D63" s="83">
        <v>45657</v>
      </c>
      <c r="E63" s="7" t="s">
        <v>20</v>
      </c>
      <c r="F63" s="89" t="s">
        <v>285</v>
      </c>
      <c r="G63" s="4">
        <v>350000</v>
      </c>
      <c r="H63" s="4">
        <v>350000</v>
      </c>
      <c r="I63" s="4"/>
      <c r="J63" s="3" t="s">
        <v>265</v>
      </c>
      <c r="K63" s="5"/>
    </row>
    <row r="64" spans="2:11" ht="60" x14ac:dyDescent="0.25">
      <c r="B64" s="82" t="s">
        <v>286</v>
      </c>
      <c r="C64" s="1">
        <v>45413</v>
      </c>
      <c r="D64" s="83">
        <v>45657</v>
      </c>
      <c r="E64" s="7" t="s">
        <v>21</v>
      </c>
      <c r="F64" s="89" t="s">
        <v>285</v>
      </c>
      <c r="G64" s="4">
        <v>54923000.000000007</v>
      </c>
      <c r="H64" s="4">
        <v>54923000.000000007</v>
      </c>
      <c r="I64" s="4"/>
      <c r="J64" s="3" t="s">
        <v>265</v>
      </c>
      <c r="K64" s="5"/>
    </row>
    <row r="65" spans="2:11" ht="60" x14ac:dyDescent="0.25">
      <c r="B65" s="82" t="s">
        <v>287</v>
      </c>
      <c r="C65" s="1">
        <v>45292</v>
      </c>
      <c r="D65" s="83">
        <v>45657</v>
      </c>
      <c r="E65" s="7" t="s">
        <v>20</v>
      </c>
      <c r="F65" s="89" t="s">
        <v>285</v>
      </c>
      <c r="G65" s="4">
        <v>11000000</v>
      </c>
      <c r="H65" s="4">
        <v>11000000</v>
      </c>
      <c r="I65" s="4"/>
      <c r="J65" s="3" t="s">
        <v>265</v>
      </c>
      <c r="K65" s="5"/>
    </row>
    <row r="66" spans="2:11" ht="45" x14ac:dyDescent="0.25">
      <c r="B66" s="82" t="s">
        <v>288</v>
      </c>
      <c r="C66" s="1">
        <v>45292</v>
      </c>
      <c r="D66" s="83">
        <v>45657</v>
      </c>
      <c r="E66" s="7" t="s">
        <v>20</v>
      </c>
      <c r="F66" s="3" t="s">
        <v>289</v>
      </c>
      <c r="G66" s="10" t="s">
        <v>289</v>
      </c>
      <c r="H66" s="4">
        <v>1825613</v>
      </c>
      <c r="I66" s="4"/>
      <c r="J66" s="3" t="s">
        <v>265</v>
      </c>
      <c r="K66" s="5"/>
    </row>
    <row r="67" spans="2:11" ht="45" x14ac:dyDescent="0.25">
      <c r="B67" s="82" t="s">
        <v>290</v>
      </c>
      <c r="C67" s="1">
        <v>45292</v>
      </c>
      <c r="D67" s="83">
        <v>45657</v>
      </c>
      <c r="E67" s="7" t="s">
        <v>20</v>
      </c>
      <c r="F67" s="89" t="s">
        <v>289</v>
      </c>
      <c r="G67" s="10" t="s">
        <v>289</v>
      </c>
      <c r="H67" s="4">
        <v>6389645</v>
      </c>
      <c r="I67" s="4"/>
      <c r="J67" s="3" t="s">
        <v>265</v>
      </c>
      <c r="K67" s="5"/>
    </row>
    <row r="68" spans="2:11" ht="45" x14ac:dyDescent="0.25">
      <c r="B68" s="82" t="s">
        <v>291</v>
      </c>
      <c r="C68" s="1">
        <v>45292</v>
      </c>
      <c r="D68" s="83">
        <v>45657</v>
      </c>
      <c r="E68" s="7" t="s">
        <v>20</v>
      </c>
      <c r="F68" s="3" t="s">
        <v>292</v>
      </c>
      <c r="G68" s="10" t="s">
        <v>292</v>
      </c>
      <c r="H68" s="4">
        <v>3522836</v>
      </c>
      <c r="I68" s="4"/>
      <c r="J68" s="3" t="s">
        <v>265</v>
      </c>
      <c r="K68" s="5"/>
    </row>
    <row r="69" spans="2:11" ht="45" x14ac:dyDescent="0.25">
      <c r="B69" s="6" t="s">
        <v>312</v>
      </c>
      <c r="C69" s="1">
        <v>45331</v>
      </c>
      <c r="D69" s="2" t="s">
        <v>44</v>
      </c>
      <c r="E69" s="7" t="s">
        <v>21</v>
      </c>
      <c r="F69" s="90" t="s">
        <v>161</v>
      </c>
      <c r="G69" s="4">
        <v>48000000</v>
      </c>
      <c r="H69" s="4">
        <v>48000000</v>
      </c>
      <c r="I69" s="4" t="s">
        <v>17</v>
      </c>
      <c r="J69" s="91" t="s">
        <v>293</v>
      </c>
      <c r="K69" s="5"/>
    </row>
    <row r="70" spans="2:11" ht="45" x14ac:dyDescent="0.25">
      <c r="B70" s="6" t="s">
        <v>312</v>
      </c>
      <c r="C70" s="1">
        <v>45313</v>
      </c>
      <c r="D70" s="2" t="s">
        <v>44</v>
      </c>
      <c r="E70" s="7" t="s">
        <v>21</v>
      </c>
      <c r="F70" s="7" t="s">
        <v>161</v>
      </c>
      <c r="G70" s="4">
        <v>30000000</v>
      </c>
      <c r="H70" s="4">
        <v>30000000</v>
      </c>
      <c r="I70" s="4" t="s">
        <v>17</v>
      </c>
      <c r="J70" s="91" t="s">
        <v>293</v>
      </c>
      <c r="K70" s="5"/>
    </row>
    <row r="71" spans="2:11" ht="45.75" thickBot="1" x14ac:dyDescent="0.3">
      <c r="B71" s="6" t="s">
        <v>294</v>
      </c>
      <c r="C71" s="1">
        <v>45617</v>
      </c>
      <c r="D71" s="2" t="s">
        <v>295</v>
      </c>
      <c r="E71" s="7" t="s">
        <v>21</v>
      </c>
      <c r="F71" s="90" t="s">
        <v>161</v>
      </c>
      <c r="G71" s="4">
        <v>18000000</v>
      </c>
      <c r="H71" s="4">
        <v>18000000</v>
      </c>
      <c r="I71" s="4" t="s">
        <v>17</v>
      </c>
      <c r="J71" s="3" t="s">
        <v>293</v>
      </c>
      <c r="K71" s="5" t="s">
        <v>296</v>
      </c>
    </row>
    <row r="72" spans="2:11" ht="45" x14ac:dyDescent="0.25">
      <c r="B72" s="96" t="s">
        <v>323</v>
      </c>
      <c r="C72" s="97" t="s">
        <v>324</v>
      </c>
      <c r="D72" s="98" t="s">
        <v>44</v>
      </c>
      <c r="E72" s="99" t="s">
        <v>21</v>
      </c>
      <c r="F72" s="98" t="s">
        <v>325</v>
      </c>
      <c r="G72" s="100">
        <v>35145000</v>
      </c>
      <c r="H72" s="100">
        <v>35145000</v>
      </c>
      <c r="I72" s="100" t="s">
        <v>17</v>
      </c>
      <c r="J72" s="101" t="s">
        <v>326</v>
      </c>
      <c r="K72" s="102" t="s">
        <v>327</v>
      </c>
    </row>
    <row r="73" spans="2:11" ht="45" x14ac:dyDescent="0.25">
      <c r="B73" s="82" t="s">
        <v>328</v>
      </c>
      <c r="C73" s="3" t="s">
        <v>324</v>
      </c>
      <c r="D73" s="90" t="s">
        <v>44</v>
      </c>
      <c r="E73" s="103" t="s">
        <v>20</v>
      </c>
      <c r="F73" s="104" t="s">
        <v>325</v>
      </c>
      <c r="G73" s="4">
        <v>5225000</v>
      </c>
      <c r="H73" s="4">
        <v>5225000</v>
      </c>
      <c r="I73" s="4" t="s">
        <v>17</v>
      </c>
      <c r="J73" s="2" t="s">
        <v>326</v>
      </c>
      <c r="K73" s="60" t="s">
        <v>327</v>
      </c>
    </row>
    <row r="74" spans="2:11" ht="45" x14ac:dyDescent="0.25">
      <c r="B74" s="82" t="s">
        <v>329</v>
      </c>
      <c r="C74" s="105" t="s">
        <v>330</v>
      </c>
      <c r="D74" s="104" t="s">
        <v>331</v>
      </c>
      <c r="E74" s="103" t="s">
        <v>20</v>
      </c>
      <c r="F74" s="104" t="s">
        <v>325</v>
      </c>
      <c r="G74" s="4">
        <v>9572200</v>
      </c>
      <c r="H74" s="4">
        <v>9572200</v>
      </c>
      <c r="I74" s="4" t="s">
        <v>17</v>
      </c>
      <c r="J74" s="2" t="s">
        <v>326</v>
      </c>
      <c r="K74" s="60" t="s">
        <v>327</v>
      </c>
    </row>
    <row r="75" spans="2:11" ht="45" x14ac:dyDescent="0.25">
      <c r="B75" s="82" t="s">
        <v>332</v>
      </c>
      <c r="C75" s="105" t="s">
        <v>333</v>
      </c>
      <c r="D75" s="104" t="s">
        <v>334</v>
      </c>
      <c r="E75" s="103" t="s">
        <v>20</v>
      </c>
      <c r="F75" s="104" t="s">
        <v>325</v>
      </c>
      <c r="G75" s="4">
        <v>6105000</v>
      </c>
      <c r="H75" s="4">
        <v>6105000</v>
      </c>
      <c r="I75" s="4" t="s">
        <v>17</v>
      </c>
      <c r="J75" s="2" t="s">
        <v>326</v>
      </c>
      <c r="K75" s="60" t="s">
        <v>327</v>
      </c>
    </row>
    <row r="76" spans="2:11" ht="45" x14ac:dyDescent="0.25">
      <c r="B76" s="82" t="s">
        <v>335</v>
      </c>
      <c r="C76" s="105" t="s">
        <v>333</v>
      </c>
      <c r="D76" s="104" t="s">
        <v>334</v>
      </c>
      <c r="E76" s="103" t="s">
        <v>336</v>
      </c>
      <c r="F76" s="104" t="s">
        <v>325</v>
      </c>
      <c r="G76" s="4">
        <v>8173000</v>
      </c>
      <c r="H76" s="4">
        <v>8173000</v>
      </c>
      <c r="I76" s="4" t="s">
        <v>17</v>
      </c>
      <c r="J76" s="2" t="s">
        <v>326</v>
      </c>
      <c r="K76" s="60" t="s">
        <v>327</v>
      </c>
    </row>
    <row r="77" spans="2:11" ht="45" x14ac:dyDescent="0.25">
      <c r="B77" s="82" t="s">
        <v>337</v>
      </c>
      <c r="C77" s="106" t="s">
        <v>338</v>
      </c>
      <c r="D77" s="107" t="s">
        <v>334</v>
      </c>
      <c r="E77" s="103" t="s">
        <v>339</v>
      </c>
      <c r="F77" s="104" t="s">
        <v>325</v>
      </c>
      <c r="G77" s="4">
        <v>12925000</v>
      </c>
      <c r="H77" s="4">
        <v>12925000</v>
      </c>
      <c r="I77" s="4" t="s">
        <v>17</v>
      </c>
      <c r="J77" s="2" t="s">
        <v>326</v>
      </c>
      <c r="K77" s="60" t="s">
        <v>327</v>
      </c>
    </row>
    <row r="78" spans="2:11" ht="45" x14ac:dyDescent="0.25">
      <c r="B78" s="82" t="s">
        <v>340</v>
      </c>
      <c r="C78" s="3" t="s">
        <v>324</v>
      </c>
      <c r="D78" s="90" t="s">
        <v>44</v>
      </c>
      <c r="E78" s="103" t="s">
        <v>341</v>
      </c>
      <c r="F78" s="104" t="s">
        <v>342</v>
      </c>
      <c r="G78" s="4" t="s">
        <v>343</v>
      </c>
      <c r="H78" s="4" t="s">
        <v>343</v>
      </c>
      <c r="I78" s="4" t="s">
        <v>17</v>
      </c>
      <c r="J78" s="2" t="s">
        <v>326</v>
      </c>
      <c r="K78" s="60" t="s">
        <v>327</v>
      </c>
    </row>
    <row r="79" spans="2:11" ht="45" x14ac:dyDescent="0.25">
      <c r="B79" s="82" t="s">
        <v>344</v>
      </c>
      <c r="C79" s="3" t="s">
        <v>324</v>
      </c>
      <c r="D79" s="90" t="s">
        <v>44</v>
      </c>
      <c r="E79" s="103" t="s">
        <v>345</v>
      </c>
      <c r="F79" s="104" t="s">
        <v>342</v>
      </c>
      <c r="G79" s="4" t="s">
        <v>346</v>
      </c>
      <c r="H79" s="4" t="s">
        <v>346</v>
      </c>
      <c r="I79" s="4" t="s">
        <v>17</v>
      </c>
      <c r="J79" s="2" t="s">
        <v>326</v>
      </c>
      <c r="K79" s="60" t="s">
        <v>327</v>
      </c>
    </row>
    <row r="80" spans="2:11" ht="45" x14ac:dyDescent="0.25">
      <c r="B80" s="82" t="s">
        <v>347</v>
      </c>
      <c r="C80" s="3" t="s">
        <v>324</v>
      </c>
      <c r="D80" s="90" t="s">
        <v>44</v>
      </c>
      <c r="E80" s="103" t="s">
        <v>348</v>
      </c>
      <c r="F80" s="104" t="s">
        <v>342</v>
      </c>
      <c r="G80" s="4" t="s">
        <v>343</v>
      </c>
      <c r="H80" s="4" t="s">
        <v>343</v>
      </c>
      <c r="I80" s="4" t="s">
        <v>17</v>
      </c>
      <c r="J80" s="2" t="s">
        <v>326</v>
      </c>
      <c r="K80" s="60" t="s">
        <v>327</v>
      </c>
    </row>
    <row r="81" spans="2:11" ht="45" x14ac:dyDescent="0.25">
      <c r="B81" s="82" t="s">
        <v>349</v>
      </c>
      <c r="C81" s="3" t="s">
        <v>324</v>
      </c>
      <c r="D81" s="90" t="s">
        <v>44</v>
      </c>
      <c r="E81" s="103" t="s">
        <v>350</v>
      </c>
      <c r="F81" s="104" t="s">
        <v>342</v>
      </c>
      <c r="G81" s="4" t="s">
        <v>346</v>
      </c>
      <c r="H81" s="4" t="s">
        <v>346</v>
      </c>
      <c r="I81" s="4" t="s">
        <v>17</v>
      </c>
      <c r="J81" s="2" t="s">
        <v>326</v>
      </c>
      <c r="K81" s="60" t="s">
        <v>327</v>
      </c>
    </row>
    <row r="82" spans="2:11" ht="45" x14ac:dyDescent="0.25">
      <c r="B82" s="82" t="s">
        <v>351</v>
      </c>
      <c r="C82" s="3" t="s">
        <v>324</v>
      </c>
      <c r="D82" s="90" t="s">
        <v>44</v>
      </c>
      <c r="E82" s="103" t="s">
        <v>352</v>
      </c>
      <c r="F82" s="104" t="s">
        <v>342</v>
      </c>
      <c r="G82" s="4" t="s">
        <v>343</v>
      </c>
      <c r="H82" s="4" t="s">
        <v>343</v>
      </c>
      <c r="I82" s="4" t="s">
        <v>17</v>
      </c>
      <c r="J82" s="2" t="s">
        <v>326</v>
      </c>
      <c r="K82" s="60" t="s">
        <v>327</v>
      </c>
    </row>
    <row r="83" spans="2:11" ht="45" x14ac:dyDescent="0.25">
      <c r="B83" s="82" t="s">
        <v>353</v>
      </c>
      <c r="C83" s="3" t="s">
        <v>324</v>
      </c>
      <c r="D83" s="90" t="s">
        <v>44</v>
      </c>
      <c r="E83" s="103" t="s">
        <v>354</v>
      </c>
      <c r="F83" s="104" t="s">
        <v>342</v>
      </c>
      <c r="G83" s="4" t="s">
        <v>346</v>
      </c>
      <c r="H83" s="4" t="s">
        <v>346</v>
      </c>
      <c r="I83" s="4" t="s">
        <v>17</v>
      </c>
      <c r="J83" s="2" t="s">
        <v>326</v>
      </c>
      <c r="K83" s="60" t="s">
        <v>327</v>
      </c>
    </row>
    <row r="84" spans="2:11" ht="45" x14ac:dyDescent="0.25">
      <c r="B84" s="82" t="s">
        <v>355</v>
      </c>
      <c r="C84" s="3" t="s">
        <v>324</v>
      </c>
      <c r="D84" s="90" t="s">
        <v>44</v>
      </c>
      <c r="E84" s="103" t="s">
        <v>356</v>
      </c>
      <c r="F84" s="104" t="s">
        <v>342</v>
      </c>
      <c r="G84" s="4" t="s">
        <v>343</v>
      </c>
      <c r="H84" s="4" t="s">
        <v>343</v>
      </c>
      <c r="I84" s="4" t="s">
        <v>17</v>
      </c>
      <c r="J84" s="2" t="s">
        <v>326</v>
      </c>
      <c r="K84" s="60" t="s">
        <v>327</v>
      </c>
    </row>
    <row r="85" spans="2:11" ht="45" x14ac:dyDescent="0.25">
      <c r="B85" s="82" t="s">
        <v>357</v>
      </c>
      <c r="C85" s="3" t="s">
        <v>324</v>
      </c>
      <c r="D85" s="90" t="s">
        <v>44</v>
      </c>
      <c r="E85" s="103" t="s">
        <v>358</v>
      </c>
      <c r="F85" s="104" t="s">
        <v>342</v>
      </c>
      <c r="G85" s="4" t="s">
        <v>346</v>
      </c>
      <c r="H85" s="4" t="s">
        <v>346</v>
      </c>
      <c r="I85" s="4" t="s">
        <v>17</v>
      </c>
      <c r="J85" s="2" t="s">
        <v>326</v>
      </c>
      <c r="K85" s="60" t="s">
        <v>327</v>
      </c>
    </row>
    <row r="86" spans="2:11" ht="45" x14ac:dyDescent="0.25">
      <c r="B86" s="82" t="s">
        <v>359</v>
      </c>
      <c r="C86" s="3" t="s">
        <v>324</v>
      </c>
      <c r="D86" s="90" t="s">
        <v>44</v>
      </c>
      <c r="E86" s="103" t="s">
        <v>360</v>
      </c>
      <c r="F86" s="104" t="s">
        <v>342</v>
      </c>
      <c r="G86" s="4" t="s">
        <v>343</v>
      </c>
      <c r="H86" s="4" t="s">
        <v>343</v>
      </c>
      <c r="I86" s="4" t="s">
        <v>17</v>
      </c>
      <c r="J86" s="2" t="s">
        <v>326</v>
      </c>
      <c r="K86" s="60" t="s">
        <v>327</v>
      </c>
    </row>
    <row r="87" spans="2:11" ht="45" x14ac:dyDescent="0.25">
      <c r="B87" s="82" t="s">
        <v>361</v>
      </c>
      <c r="C87" s="3" t="s">
        <v>324</v>
      </c>
      <c r="D87" s="90" t="s">
        <v>44</v>
      </c>
      <c r="E87" s="103" t="s">
        <v>362</v>
      </c>
      <c r="F87" s="104" t="s">
        <v>342</v>
      </c>
      <c r="G87" s="4" t="s">
        <v>346</v>
      </c>
      <c r="H87" s="4" t="s">
        <v>346</v>
      </c>
      <c r="I87" s="4" t="s">
        <v>17</v>
      </c>
      <c r="J87" s="2" t="s">
        <v>326</v>
      </c>
      <c r="K87" s="60" t="s">
        <v>327</v>
      </c>
    </row>
    <row r="88" spans="2:11" ht="45" x14ac:dyDescent="0.25">
      <c r="B88" s="82" t="s">
        <v>363</v>
      </c>
      <c r="C88" s="3" t="s">
        <v>324</v>
      </c>
      <c r="D88" s="90" t="s">
        <v>44</v>
      </c>
      <c r="E88" s="103" t="s">
        <v>364</v>
      </c>
      <c r="F88" s="104" t="s">
        <v>342</v>
      </c>
      <c r="G88" s="4" t="s">
        <v>343</v>
      </c>
      <c r="H88" s="4" t="s">
        <v>343</v>
      </c>
      <c r="I88" s="4" t="s">
        <v>17</v>
      </c>
      <c r="J88" s="2" t="s">
        <v>326</v>
      </c>
      <c r="K88" s="60" t="s">
        <v>327</v>
      </c>
    </row>
    <row r="89" spans="2:11" ht="45" x14ac:dyDescent="0.25">
      <c r="B89" s="82" t="s">
        <v>365</v>
      </c>
      <c r="C89" s="3" t="s">
        <v>324</v>
      </c>
      <c r="D89" s="90" t="s">
        <v>44</v>
      </c>
      <c r="E89" s="103" t="s">
        <v>366</v>
      </c>
      <c r="F89" s="104" t="s">
        <v>342</v>
      </c>
      <c r="G89" s="4" t="s">
        <v>346</v>
      </c>
      <c r="H89" s="4" t="s">
        <v>346</v>
      </c>
      <c r="I89" s="4" t="s">
        <v>17</v>
      </c>
      <c r="J89" s="2" t="s">
        <v>326</v>
      </c>
      <c r="K89" s="60" t="s">
        <v>327</v>
      </c>
    </row>
    <row r="90" spans="2:11" ht="45" x14ac:dyDescent="0.25">
      <c r="B90" s="82" t="s">
        <v>367</v>
      </c>
      <c r="C90" s="3" t="s">
        <v>368</v>
      </c>
      <c r="D90" s="90" t="s">
        <v>44</v>
      </c>
      <c r="E90" s="103" t="s">
        <v>21</v>
      </c>
      <c r="F90" s="104" t="s">
        <v>342</v>
      </c>
      <c r="G90" s="4">
        <v>42000000</v>
      </c>
      <c r="H90" s="4">
        <v>42000000</v>
      </c>
      <c r="I90" s="4" t="s">
        <v>17</v>
      </c>
      <c r="J90" s="2" t="s">
        <v>326</v>
      </c>
      <c r="K90" s="60" t="s">
        <v>369</v>
      </c>
    </row>
    <row r="91" spans="2:11" ht="45" x14ac:dyDescent="0.25">
      <c r="B91" s="82" t="s">
        <v>370</v>
      </c>
      <c r="C91" s="3" t="s">
        <v>324</v>
      </c>
      <c r="D91" s="90" t="s">
        <v>44</v>
      </c>
      <c r="E91" s="103" t="s">
        <v>371</v>
      </c>
      <c r="F91" s="106" t="s">
        <v>370</v>
      </c>
      <c r="G91" s="4">
        <v>1210000</v>
      </c>
      <c r="H91" s="4">
        <v>1210000</v>
      </c>
      <c r="I91" s="4" t="s">
        <v>17</v>
      </c>
      <c r="J91" s="2" t="s">
        <v>326</v>
      </c>
      <c r="K91" s="60" t="s">
        <v>327</v>
      </c>
    </row>
    <row r="92" spans="2:11" ht="45" x14ac:dyDescent="0.25">
      <c r="B92" s="82" t="s">
        <v>372</v>
      </c>
      <c r="C92" s="3" t="s">
        <v>324</v>
      </c>
      <c r="D92" s="90" t="s">
        <v>44</v>
      </c>
      <c r="E92" s="103" t="s">
        <v>371</v>
      </c>
      <c r="F92" s="106" t="s">
        <v>153</v>
      </c>
      <c r="G92" s="4">
        <v>2678000</v>
      </c>
      <c r="H92" s="4">
        <v>2678000</v>
      </c>
      <c r="I92" s="4" t="s">
        <v>17</v>
      </c>
      <c r="J92" s="2" t="s">
        <v>326</v>
      </c>
      <c r="K92" s="60" t="s">
        <v>327</v>
      </c>
    </row>
    <row r="93" spans="2:11" ht="45" x14ac:dyDescent="0.25">
      <c r="B93" s="82" t="s">
        <v>36</v>
      </c>
      <c r="C93" s="3" t="s">
        <v>324</v>
      </c>
      <c r="D93" s="90" t="s">
        <v>44</v>
      </c>
      <c r="E93" s="103" t="s">
        <v>371</v>
      </c>
      <c r="F93" s="106" t="s">
        <v>36</v>
      </c>
      <c r="G93" s="4">
        <v>7920000</v>
      </c>
      <c r="H93" s="4">
        <v>7920000</v>
      </c>
      <c r="I93" s="4" t="s">
        <v>17</v>
      </c>
      <c r="J93" s="2" t="s">
        <v>326</v>
      </c>
      <c r="K93" s="60" t="s">
        <v>327</v>
      </c>
    </row>
    <row r="94" spans="2:11" ht="45" x14ac:dyDescent="0.25">
      <c r="B94" s="82" t="s">
        <v>373</v>
      </c>
      <c r="C94" s="3" t="s">
        <v>324</v>
      </c>
      <c r="D94" s="90" t="s">
        <v>44</v>
      </c>
      <c r="E94" s="103" t="s">
        <v>21</v>
      </c>
      <c r="F94" s="7" t="s">
        <v>374</v>
      </c>
      <c r="G94" s="4">
        <v>110432000</v>
      </c>
      <c r="H94" s="4">
        <v>110432000</v>
      </c>
      <c r="I94" s="4" t="s">
        <v>17</v>
      </c>
      <c r="J94" s="2" t="s">
        <v>326</v>
      </c>
      <c r="K94" s="60" t="s">
        <v>327</v>
      </c>
    </row>
    <row r="95" spans="2:11" ht="45" x14ac:dyDescent="0.25">
      <c r="B95" s="108" t="s">
        <v>375</v>
      </c>
      <c r="C95" s="106" t="s">
        <v>376</v>
      </c>
      <c r="D95" s="107" t="s">
        <v>15</v>
      </c>
      <c r="E95" s="11" t="s">
        <v>21</v>
      </c>
      <c r="F95" s="7" t="s">
        <v>374</v>
      </c>
      <c r="G95" s="4">
        <v>24000000</v>
      </c>
      <c r="H95" s="4">
        <v>24000000</v>
      </c>
      <c r="I95" s="4" t="s">
        <v>17</v>
      </c>
      <c r="J95" s="2" t="s">
        <v>326</v>
      </c>
      <c r="K95" s="60" t="s">
        <v>377</v>
      </c>
    </row>
    <row r="96" spans="2:11" ht="45" x14ac:dyDescent="0.25">
      <c r="B96" s="59" t="s">
        <v>378</v>
      </c>
      <c r="C96" s="106" t="s">
        <v>376</v>
      </c>
      <c r="D96" s="107" t="s">
        <v>15</v>
      </c>
      <c r="E96" s="11" t="s">
        <v>21</v>
      </c>
      <c r="F96" s="7" t="s">
        <v>374</v>
      </c>
      <c r="G96" s="4">
        <v>30000000</v>
      </c>
      <c r="H96" s="4">
        <v>30000000</v>
      </c>
      <c r="I96" s="4" t="s">
        <v>17</v>
      </c>
      <c r="J96" s="2" t="s">
        <v>326</v>
      </c>
      <c r="K96" s="60" t="s">
        <v>379</v>
      </c>
    </row>
    <row r="97" spans="2:2" x14ac:dyDescent="0.25">
      <c r="B97" s="190"/>
    </row>
  </sheetData>
  <sheetProtection algorithmName="SHA-512" hashValue="3GV9m4qSbxbdwhpHlbU+Glb/AcboMyk8N/g0++4DSGOWMKkygaidl5Z4JPhqbrukfy+NcT1uZraN1T9mSr8k1A==" saltValue="wUN+HWKLaLB+s3qv46JSvA==" spinCount="100000" sheet="1" formatCells="0" formatColumns="0" formatRows="0" insertColumns="0" insertRows="0" deleteColumns="0" deleteRows="0"/>
  <autoFilter ref="A6:K64" xr:uid="{00000000-0009-0000-0000-000001000000}">
    <sortState ref="A7:K96">
      <sortCondition ref="J6:J64"/>
    </sortState>
  </autoFilter>
  <mergeCells count="3">
    <mergeCell ref="B2:G5"/>
    <mergeCell ref="H3:I3"/>
    <mergeCell ref="H4:I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2" sqref="A2"/>
    </sheetView>
  </sheetViews>
  <sheetFormatPr baseColWidth="10" defaultRowHeight="15" x14ac:dyDescent="0.25"/>
  <sheetData>
    <row r="1" spans="1:1" x14ac:dyDescent="0.25">
      <c r="A1" s="8" t="s">
        <v>19</v>
      </c>
    </row>
    <row r="2" spans="1:1" x14ac:dyDescent="0.25">
      <c r="A2" s="9" t="s">
        <v>20</v>
      </c>
    </row>
    <row r="3" spans="1:1" x14ac:dyDescent="0.25">
      <c r="A3" s="9" t="s">
        <v>21</v>
      </c>
    </row>
    <row r="4" spans="1:1" x14ac:dyDescent="0.25">
      <c r="A4" s="9" t="s">
        <v>22</v>
      </c>
    </row>
    <row r="5" spans="1:1" x14ac:dyDescent="0.25">
      <c r="A5" s="9" t="s">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7"/>
  <sheetViews>
    <sheetView zoomScale="80" zoomScaleNormal="80" workbookViewId="0">
      <selection activeCell="D7" sqref="D7"/>
    </sheetView>
  </sheetViews>
  <sheetFormatPr baseColWidth="10" defaultRowHeight="15" x14ac:dyDescent="0.25"/>
  <cols>
    <col min="1" max="1" width="23.5703125" customWidth="1"/>
    <col min="2" max="2" width="21.28515625" customWidth="1"/>
    <col min="3" max="3" width="13.85546875" customWidth="1"/>
    <col min="4" max="4" width="15.7109375" customWidth="1"/>
    <col min="6" max="6" width="15.5703125" customWidth="1"/>
    <col min="7" max="7" width="34" customWidth="1"/>
    <col min="8" max="8" width="20.5703125" customWidth="1"/>
    <col min="9" max="9" width="19.7109375" customWidth="1"/>
    <col min="10" max="10" width="21.140625" customWidth="1"/>
  </cols>
  <sheetData>
    <row r="1" spans="1:10" x14ac:dyDescent="0.25">
      <c r="A1" s="192"/>
      <c r="B1" s="192"/>
      <c r="C1" s="192"/>
      <c r="D1" s="192"/>
      <c r="E1" s="192"/>
      <c r="F1" s="192"/>
      <c r="G1" s="9"/>
      <c r="H1" s="9"/>
      <c r="I1" s="17"/>
      <c r="J1" s="9"/>
    </row>
    <row r="2" spans="1:10" x14ac:dyDescent="0.25">
      <c r="A2" s="192"/>
      <c r="B2" s="192"/>
      <c r="C2" s="192"/>
      <c r="D2" s="192"/>
      <c r="E2" s="192"/>
      <c r="F2" s="192"/>
      <c r="G2" s="194" t="s">
        <v>6</v>
      </c>
      <c r="H2" s="194"/>
      <c r="I2" s="17"/>
      <c r="J2" s="9"/>
    </row>
    <row r="3" spans="1:10" x14ac:dyDescent="0.25">
      <c r="A3" s="192"/>
      <c r="B3" s="192"/>
      <c r="C3" s="192"/>
      <c r="D3" s="192"/>
      <c r="E3" s="192"/>
      <c r="F3" s="192"/>
      <c r="G3" s="195" t="s">
        <v>8</v>
      </c>
      <c r="H3" s="195"/>
      <c r="I3" s="17"/>
      <c r="J3" s="9"/>
    </row>
    <row r="4" spans="1:10" ht="15.75" thickBot="1" x14ac:dyDescent="0.3">
      <c r="A4" s="193"/>
      <c r="B4" s="193"/>
      <c r="C4" s="193"/>
      <c r="D4" s="193"/>
      <c r="E4" s="193"/>
      <c r="F4" s="193"/>
      <c r="G4" s="9"/>
      <c r="H4" s="9"/>
      <c r="I4" s="17"/>
      <c r="J4" s="9"/>
    </row>
    <row r="5" spans="1:10" ht="54" customHeight="1" x14ac:dyDescent="0.25">
      <c r="A5" s="18" t="s">
        <v>0</v>
      </c>
      <c r="B5" s="19" t="s">
        <v>1</v>
      </c>
      <c r="C5" s="19" t="s">
        <v>3</v>
      </c>
      <c r="D5" s="19" t="s">
        <v>4</v>
      </c>
      <c r="E5" s="19" t="s">
        <v>9</v>
      </c>
      <c r="F5" s="20" t="s">
        <v>2</v>
      </c>
      <c r="G5" s="19" t="s">
        <v>10</v>
      </c>
      <c r="H5" s="19" t="s">
        <v>5</v>
      </c>
      <c r="I5" s="19" t="s">
        <v>11</v>
      </c>
      <c r="J5" s="21" t="s">
        <v>7</v>
      </c>
    </row>
    <row r="6" spans="1:10" ht="71.25" customHeight="1" x14ac:dyDescent="0.25">
      <c r="A6" s="59" t="s">
        <v>580</v>
      </c>
      <c r="B6" s="63" t="s">
        <v>376</v>
      </c>
      <c r="C6" s="7" t="s">
        <v>15</v>
      </c>
      <c r="D6" s="7" t="s">
        <v>20</v>
      </c>
      <c r="E6" s="7" t="s">
        <v>12</v>
      </c>
      <c r="F6" s="78">
        <v>12000000</v>
      </c>
      <c r="G6" s="10">
        <v>12000000</v>
      </c>
      <c r="H6" s="10">
        <v>0</v>
      </c>
      <c r="I6" s="3" t="s">
        <v>257</v>
      </c>
      <c r="J6" s="138" t="s">
        <v>18</v>
      </c>
    </row>
    <row r="7" spans="1:10" ht="66.75" customHeight="1" x14ac:dyDescent="0.25">
      <c r="A7" s="59" t="s">
        <v>581</v>
      </c>
      <c r="B7" s="63" t="s">
        <v>582</v>
      </c>
      <c r="C7" s="7" t="s">
        <v>42</v>
      </c>
      <c r="D7" s="7" t="s">
        <v>336</v>
      </c>
      <c r="E7" s="7" t="s">
        <v>584</v>
      </c>
      <c r="F7" s="10">
        <v>2298436</v>
      </c>
      <c r="G7" s="10">
        <v>2298436</v>
      </c>
      <c r="H7" s="10">
        <v>0</v>
      </c>
      <c r="I7" s="3" t="s">
        <v>583</v>
      </c>
      <c r="J7" s="138" t="s">
        <v>585</v>
      </c>
    </row>
    <row r="17" spans="5:5" x14ac:dyDescent="0.25">
      <c r="E17" s="191"/>
    </row>
  </sheetData>
  <sheetProtection sheet="1" deleteColumns="0" deleteRows="0" sort="0" pivotTables="0"/>
  <mergeCells count="3">
    <mergeCell ref="A1:F4"/>
    <mergeCell ref="G2:H2"/>
    <mergeCell ref="G3:H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2"/>
  <sheetViews>
    <sheetView workbookViewId="0">
      <selection activeCell="E6" sqref="E6"/>
    </sheetView>
  </sheetViews>
  <sheetFormatPr baseColWidth="10" defaultRowHeight="15" x14ac:dyDescent="0.25"/>
  <cols>
    <col min="2" max="2" width="30.7109375" customWidth="1"/>
    <col min="3" max="3" width="27.28515625" customWidth="1"/>
    <col min="4" max="4" width="27.7109375" customWidth="1"/>
    <col min="5" max="5" width="37" customWidth="1"/>
    <col min="6" max="6" width="23.85546875" customWidth="1"/>
  </cols>
  <sheetData>
    <row r="1" spans="1:11" x14ac:dyDescent="0.25">
      <c r="B1" s="196"/>
      <c r="C1" s="196"/>
    </row>
    <row r="2" spans="1:11" x14ac:dyDescent="0.25">
      <c r="B2" s="196"/>
      <c r="C2" s="196"/>
    </row>
    <row r="3" spans="1:11" x14ac:dyDescent="0.25">
      <c r="B3" s="196"/>
      <c r="C3" s="196"/>
    </row>
    <row r="4" spans="1:11" ht="33" customHeight="1" x14ac:dyDescent="0.25">
      <c r="B4" s="196"/>
      <c r="C4" s="196"/>
    </row>
    <row r="6" spans="1:11" ht="42.75" x14ac:dyDescent="0.25">
      <c r="B6" s="144" t="s">
        <v>0</v>
      </c>
      <c r="C6" s="145" t="s">
        <v>1</v>
      </c>
      <c r="D6" s="145" t="s">
        <v>3</v>
      </c>
      <c r="E6" s="145" t="s">
        <v>4</v>
      </c>
      <c r="F6" s="145" t="s">
        <v>9</v>
      </c>
      <c r="G6" s="145" t="s">
        <v>2</v>
      </c>
      <c r="H6" s="145" t="s">
        <v>10</v>
      </c>
      <c r="I6" s="145" t="s">
        <v>5</v>
      </c>
      <c r="J6" s="145" t="s">
        <v>11</v>
      </c>
      <c r="K6" s="145" t="s">
        <v>7</v>
      </c>
    </row>
    <row r="7" spans="1:11" ht="49.5" x14ac:dyDescent="0.3">
      <c r="B7" s="146" t="s">
        <v>380</v>
      </c>
      <c r="C7" s="147" t="s">
        <v>41</v>
      </c>
      <c r="D7" s="148" t="s">
        <v>42</v>
      </c>
      <c r="E7" s="148" t="s">
        <v>21</v>
      </c>
      <c r="F7" s="149" t="s">
        <v>381</v>
      </c>
      <c r="G7" s="153">
        <v>30885800</v>
      </c>
      <c r="H7" s="153">
        <v>30885800</v>
      </c>
      <c r="I7" s="153">
        <v>0</v>
      </c>
      <c r="J7" s="150" t="s">
        <v>382</v>
      </c>
      <c r="K7" s="150" t="s">
        <v>17</v>
      </c>
    </row>
    <row r="8" spans="1:11" ht="49.5" x14ac:dyDescent="0.3">
      <c r="B8" s="146" t="s">
        <v>383</v>
      </c>
      <c r="C8" s="147" t="s">
        <v>41</v>
      </c>
      <c r="D8" s="148" t="s">
        <v>42</v>
      </c>
      <c r="E8" s="148" t="s">
        <v>21</v>
      </c>
      <c r="F8" s="149" t="s">
        <v>381</v>
      </c>
      <c r="G8" s="153">
        <v>23100000</v>
      </c>
      <c r="H8" s="153">
        <v>23100000</v>
      </c>
      <c r="I8" s="153">
        <v>0</v>
      </c>
      <c r="J8" s="150" t="s">
        <v>382</v>
      </c>
      <c r="K8" s="150" t="s">
        <v>17</v>
      </c>
    </row>
    <row r="9" spans="1:11" ht="49.5" x14ac:dyDescent="0.3">
      <c r="A9" s="152"/>
      <c r="B9" s="146" t="s">
        <v>384</v>
      </c>
      <c r="C9" s="147" t="s">
        <v>41</v>
      </c>
      <c r="D9" s="148" t="s">
        <v>42</v>
      </c>
      <c r="E9" s="148" t="s">
        <v>21</v>
      </c>
      <c r="F9" s="149" t="s">
        <v>381</v>
      </c>
      <c r="G9" s="153">
        <v>23100000</v>
      </c>
      <c r="H9" s="153">
        <v>23100000</v>
      </c>
      <c r="I9" s="153">
        <v>0</v>
      </c>
      <c r="J9" s="150" t="s">
        <v>382</v>
      </c>
      <c r="K9" s="150" t="s">
        <v>17</v>
      </c>
    </row>
    <row r="10" spans="1:11" ht="49.5" x14ac:dyDescent="0.3">
      <c r="A10" s="152"/>
      <c r="B10" s="146" t="s">
        <v>385</v>
      </c>
      <c r="C10" s="147" t="s">
        <v>45</v>
      </c>
      <c r="D10" s="148" t="s">
        <v>386</v>
      </c>
      <c r="E10" s="148" t="s">
        <v>20</v>
      </c>
      <c r="F10" s="149" t="s">
        <v>381</v>
      </c>
      <c r="G10" s="153">
        <v>790000</v>
      </c>
      <c r="H10" s="153">
        <v>790000</v>
      </c>
      <c r="I10" s="153">
        <v>0</v>
      </c>
      <c r="J10" s="150" t="s">
        <v>382</v>
      </c>
      <c r="K10" s="150" t="s">
        <v>17</v>
      </c>
    </row>
    <row r="11" spans="1:11" ht="49.5" x14ac:dyDescent="0.3">
      <c r="A11" s="152"/>
      <c r="B11" s="146" t="s">
        <v>387</v>
      </c>
      <c r="C11" s="147" t="s">
        <v>388</v>
      </c>
      <c r="D11" s="148" t="s">
        <v>386</v>
      </c>
      <c r="E11" s="148" t="s">
        <v>20</v>
      </c>
      <c r="F11" s="149" t="s">
        <v>381</v>
      </c>
      <c r="G11" s="153">
        <v>880000</v>
      </c>
      <c r="H11" s="153">
        <v>880000</v>
      </c>
      <c r="I11" s="153">
        <v>0</v>
      </c>
      <c r="J11" s="150" t="s">
        <v>382</v>
      </c>
      <c r="K11" s="150" t="s">
        <v>17</v>
      </c>
    </row>
    <row r="12" spans="1:11" ht="49.5" x14ac:dyDescent="0.3">
      <c r="A12" s="152"/>
      <c r="B12" s="146" t="s">
        <v>389</v>
      </c>
      <c r="C12" s="147" t="s">
        <v>390</v>
      </c>
      <c r="D12" s="148" t="s">
        <v>386</v>
      </c>
      <c r="E12" s="148" t="s">
        <v>20</v>
      </c>
      <c r="F12" s="149" t="s">
        <v>381</v>
      </c>
      <c r="G12" s="153">
        <v>970000</v>
      </c>
      <c r="H12" s="153">
        <v>970000</v>
      </c>
      <c r="I12" s="153">
        <v>0</v>
      </c>
      <c r="J12" s="150" t="s">
        <v>382</v>
      </c>
      <c r="K12" s="150" t="s">
        <v>17</v>
      </c>
    </row>
    <row r="13" spans="1:11" ht="49.5" x14ac:dyDescent="0.3">
      <c r="A13" s="152"/>
      <c r="B13" s="146" t="s">
        <v>391</v>
      </c>
      <c r="C13" s="147" t="s">
        <v>392</v>
      </c>
      <c r="D13" s="148" t="s">
        <v>386</v>
      </c>
      <c r="E13" s="148" t="s">
        <v>20</v>
      </c>
      <c r="F13" s="149" t="s">
        <v>381</v>
      </c>
      <c r="G13" s="153">
        <v>990000</v>
      </c>
      <c r="H13" s="153">
        <v>990000</v>
      </c>
      <c r="I13" s="153">
        <v>0</v>
      </c>
      <c r="J13" s="150" t="s">
        <v>382</v>
      </c>
      <c r="K13" s="150" t="s">
        <v>17</v>
      </c>
    </row>
    <row r="14" spans="1:11" ht="54.75" x14ac:dyDescent="0.3">
      <c r="A14" s="152"/>
      <c r="B14" s="146" t="s">
        <v>393</v>
      </c>
      <c r="C14" s="147" t="s">
        <v>394</v>
      </c>
      <c r="D14" s="148" t="s">
        <v>386</v>
      </c>
      <c r="E14" s="148" t="s">
        <v>20</v>
      </c>
      <c r="F14" s="149" t="s">
        <v>381</v>
      </c>
      <c r="G14" s="153">
        <v>1520000</v>
      </c>
      <c r="H14" s="153">
        <v>1520000</v>
      </c>
      <c r="I14" s="153">
        <v>0</v>
      </c>
      <c r="J14" s="150" t="s">
        <v>382</v>
      </c>
      <c r="K14" s="150" t="s">
        <v>17</v>
      </c>
    </row>
    <row r="15" spans="1:11" ht="49.5" x14ac:dyDescent="0.3">
      <c r="A15" s="152"/>
      <c r="B15" s="146" t="s">
        <v>395</v>
      </c>
      <c r="C15" s="147" t="s">
        <v>120</v>
      </c>
      <c r="D15" s="148" t="s">
        <v>386</v>
      </c>
      <c r="E15" s="148" t="s">
        <v>20</v>
      </c>
      <c r="F15" s="149" t="s">
        <v>381</v>
      </c>
      <c r="G15" s="153">
        <v>620000</v>
      </c>
      <c r="H15" s="153">
        <v>620000</v>
      </c>
      <c r="I15" s="153">
        <v>0</v>
      </c>
      <c r="J15" s="150" t="s">
        <v>382</v>
      </c>
      <c r="K15" s="150" t="s">
        <v>17</v>
      </c>
    </row>
    <row r="16" spans="1:11" ht="54.75" x14ac:dyDescent="0.3">
      <c r="A16" s="152"/>
      <c r="B16" s="146" t="s">
        <v>396</v>
      </c>
      <c r="C16" s="147" t="s">
        <v>397</v>
      </c>
      <c r="D16" s="148" t="s">
        <v>386</v>
      </c>
      <c r="E16" s="148" t="s">
        <v>20</v>
      </c>
      <c r="F16" s="149" t="s">
        <v>381</v>
      </c>
      <c r="G16" s="153">
        <v>1590000</v>
      </c>
      <c r="H16" s="153">
        <v>1590000</v>
      </c>
      <c r="I16" s="153">
        <v>0</v>
      </c>
      <c r="J16" s="150" t="s">
        <v>382</v>
      </c>
      <c r="K16" s="150" t="s">
        <v>17</v>
      </c>
    </row>
    <row r="17" spans="1:11" ht="49.5" x14ac:dyDescent="0.3">
      <c r="A17" s="152"/>
      <c r="B17" s="146" t="s">
        <v>398</v>
      </c>
      <c r="C17" s="147" t="s">
        <v>333</v>
      </c>
      <c r="D17" s="148" t="s">
        <v>386</v>
      </c>
      <c r="E17" s="148" t="s">
        <v>20</v>
      </c>
      <c r="F17" s="149" t="s">
        <v>381</v>
      </c>
      <c r="G17" s="153">
        <v>870000</v>
      </c>
      <c r="H17" s="153">
        <v>870000</v>
      </c>
      <c r="I17" s="153">
        <v>0</v>
      </c>
      <c r="J17" s="150" t="s">
        <v>382</v>
      </c>
      <c r="K17" s="150" t="s">
        <v>17</v>
      </c>
    </row>
    <row r="18" spans="1:11" ht="49.5" x14ac:dyDescent="0.3">
      <c r="A18" s="152"/>
      <c r="B18" s="146" t="s">
        <v>399</v>
      </c>
      <c r="C18" s="147" t="s">
        <v>400</v>
      </c>
      <c r="D18" s="148" t="s">
        <v>386</v>
      </c>
      <c r="E18" s="148" t="s">
        <v>20</v>
      </c>
      <c r="F18" s="149" t="s">
        <v>381</v>
      </c>
      <c r="G18" s="153">
        <v>1360000</v>
      </c>
      <c r="H18" s="153">
        <v>1360000</v>
      </c>
      <c r="I18" s="153">
        <v>0</v>
      </c>
      <c r="J18" s="150" t="s">
        <v>382</v>
      </c>
      <c r="K18" s="150" t="s">
        <v>17</v>
      </c>
    </row>
    <row r="19" spans="1:11" ht="54.75" x14ac:dyDescent="0.3">
      <c r="A19" s="152"/>
      <c r="B19" s="146" t="s">
        <v>401</v>
      </c>
      <c r="C19" s="147" t="s">
        <v>45</v>
      </c>
      <c r="D19" s="148" t="s">
        <v>386</v>
      </c>
      <c r="E19" s="148" t="s">
        <v>20</v>
      </c>
      <c r="F19" s="149" t="s">
        <v>381</v>
      </c>
      <c r="G19" s="153">
        <v>720000</v>
      </c>
      <c r="H19" s="153">
        <v>720000</v>
      </c>
      <c r="I19" s="153">
        <v>0</v>
      </c>
      <c r="J19" s="150" t="s">
        <v>382</v>
      </c>
      <c r="K19" s="150" t="s">
        <v>17</v>
      </c>
    </row>
    <row r="20" spans="1:11" ht="49.5" x14ac:dyDescent="0.3">
      <c r="A20" s="152"/>
      <c r="B20" s="146" t="s">
        <v>402</v>
      </c>
      <c r="C20" s="147" t="s">
        <v>388</v>
      </c>
      <c r="D20" s="148" t="s">
        <v>386</v>
      </c>
      <c r="E20" s="148" t="s">
        <v>20</v>
      </c>
      <c r="F20" s="149" t="s">
        <v>381</v>
      </c>
      <c r="G20" s="153">
        <v>440000</v>
      </c>
      <c r="H20" s="153">
        <v>440000</v>
      </c>
      <c r="I20" s="153">
        <v>0</v>
      </c>
      <c r="J20" s="150" t="s">
        <v>382</v>
      </c>
      <c r="K20" s="150" t="s">
        <v>17</v>
      </c>
    </row>
    <row r="21" spans="1:11" ht="54.75" x14ac:dyDescent="0.3">
      <c r="A21" s="152"/>
      <c r="B21" s="146" t="s">
        <v>403</v>
      </c>
      <c r="C21" s="147" t="s">
        <v>390</v>
      </c>
      <c r="D21" s="148" t="s">
        <v>386</v>
      </c>
      <c r="E21" s="148" t="s">
        <v>20</v>
      </c>
      <c r="F21" s="149" t="s">
        <v>381</v>
      </c>
      <c r="G21" s="153">
        <v>310000</v>
      </c>
      <c r="H21" s="153">
        <v>310000</v>
      </c>
      <c r="I21" s="153">
        <v>0</v>
      </c>
      <c r="J21" s="150" t="s">
        <v>382</v>
      </c>
      <c r="K21" s="150" t="s">
        <v>17</v>
      </c>
    </row>
    <row r="22" spans="1:11" ht="49.5" x14ac:dyDescent="0.3">
      <c r="A22" s="152"/>
      <c r="B22" s="146" t="s">
        <v>404</v>
      </c>
      <c r="C22" s="147" t="s">
        <v>392</v>
      </c>
      <c r="D22" s="148" t="s">
        <v>386</v>
      </c>
      <c r="E22" s="148" t="s">
        <v>20</v>
      </c>
      <c r="F22" s="149" t="s">
        <v>381</v>
      </c>
      <c r="G22" s="153">
        <v>810000</v>
      </c>
      <c r="H22" s="153">
        <v>810000</v>
      </c>
      <c r="I22" s="153">
        <v>0</v>
      </c>
      <c r="J22" s="150" t="s">
        <v>382</v>
      </c>
      <c r="K22" s="150" t="s">
        <v>17</v>
      </c>
    </row>
    <row r="23" spans="1:11" ht="54.75" x14ac:dyDescent="0.3">
      <c r="A23" s="152"/>
      <c r="B23" s="146" t="s">
        <v>405</v>
      </c>
      <c r="C23" s="147" t="s">
        <v>120</v>
      </c>
      <c r="D23" s="148" t="s">
        <v>386</v>
      </c>
      <c r="E23" s="148" t="s">
        <v>20</v>
      </c>
      <c r="F23" s="149" t="s">
        <v>381</v>
      </c>
      <c r="G23" s="153">
        <v>1090000</v>
      </c>
      <c r="H23" s="153">
        <v>1090000</v>
      </c>
      <c r="I23" s="153">
        <v>0</v>
      </c>
      <c r="J23" s="150" t="s">
        <v>382</v>
      </c>
      <c r="K23" s="150" t="s">
        <v>17</v>
      </c>
    </row>
    <row r="24" spans="1:11" ht="49.5" x14ac:dyDescent="0.3">
      <c r="A24" s="152"/>
      <c r="B24" s="146" t="s">
        <v>406</v>
      </c>
      <c r="C24" s="147" t="s">
        <v>397</v>
      </c>
      <c r="D24" s="148" t="s">
        <v>407</v>
      </c>
      <c r="E24" s="148" t="s">
        <v>21</v>
      </c>
      <c r="F24" s="149" t="s">
        <v>381</v>
      </c>
      <c r="G24" s="153">
        <v>16475000</v>
      </c>
      <c r="H24" s="153">
        <v>16475000</v>
      </c>
      <c r="I24" s="153">
        <v>0</v>
      </c>
      <c r="J24" s="150" t="s">
        <v>382</v>
      </c>
      <c r="K24" s="150" t="s">
        <v>17</v>
      </c>
    </row>
    <row r="25" spans="1:11" ht="49.5" x14ac:dyDescent="0.3">
      <c r="A25" s="152"/>
      <c r="B25" s="146" t="s">
        <v>408</v>
      </c>
      <c r="C25" s="147" t="s">
        <v>333</v>
      </c>
      <c r="D25" s="148" t="s">
        <v>407</v>
      </c>
      <c r="E25" s="148" t="s">
        <v>20</v>
      </c>
      <c r="F25" s="149" t="s">
        <v>381</v>
      </c>
      <c r="G25" s="153">
        <v>20275000</v>
      </c>
      <c r="H25" s="153">
        <v>20275000</v>
      </c>
      <c r="I25" s="153">
        <v>0</v>
      </c>
      <c r="J25" s="150" t="s">
        <v>382</v>
      </c>
      <c r="K25" s="150" t="s">
        <v>17</v>
      </c>
    </row>
    <row r="26" spans="1:11" ht="49.5" x14ac:dyDescent="0.3">
      <c r="A26" s="152"/>
      <c r="B26" s="146" t="s">
        <v>380</v>
      </c>
      <c r="C26" s="147" t="s">
        <v>41</v>
      </c>
      <c r="D26" s="148" t="s">
        <v>42</v>
      </c>
      <c r="E26" s="148" t="s">
        <v>21</v>
      </c>
      <c r="F26" s="149" t="s">
        <v>409</v>
      </c>
      <c r="G26" s="153">
        <v>30885800</v>
      </c>
      <c r="H26" s="153">
        <v>30885800</v>
      </c>
      <c r="I26" s="153">
        <v>0</v>
      </c>
      <c r="J26" s="150" t="s">
        <v>410</v>
      </c>
      <c r="K26" s="150" t="s">
        <v>17</v>
      </c>
    </row>
    <row r="27" spans="1:11" ht="49.5" x14ac:dyDescent="0.3">
      <c r="A27" s="152"/>
      <c r="B27" s="146" t="s">
        <v>384</v>
      </c>
      <c r="C27" s="147" t="s">
        <v>41</v>
      </c>
      <c r="D27" s="148" t="s">
        <v>42</v>
      </c>
      <c r="E27" s="148" t="s">
        <v>21</v>
      </c>
      <c r="F27" s="149" t="s">
        <v>409</v>
      </c>
      <c r="G27" s="153">
        <v>23100000</v>
      </c>
      <c r="H27" s="153">
        <v>23100000</v>
      </c>
      <c r="I27" s="153">
        <v>0</v>
      </c>
      <c r="J27" s="150" t="s">
        <v>410</v>
      </c>
      <c r="K27" s="150" t="s">
        <v>17</v>
      </c>
    </row>
    <row r="28" spans="1:11" ht="49.5" x14ac:dyDescent="0.3">
      <c r="A28" s="152"/>
      <c r="B28" s="146" t="s">
        <v>411</v>
      </c>
      <c r="C28" s="147" t="s">
        <v>41</v>
      </c>
      <c r="D28" s="148" t="s">
        <v>42</v>
      </c>
      <c r="E28" s="148" t="s">
        <v>21</v>
      </c>
      <c r="F28" s="149" t="s">
        <v>409</v>
      </c>
      <c r="G28" s="153">
        <v>23100000</v>
      </c>
      <c r="H28" s="153">
        <v>23100000</v>
      </c>
      <c r="I28" s="153">
        <v>0</v>
      </c>
      <c r="J28" s="150" t="s">
        <v>410</v>
      </c>
      <c r="K28" s="150" t="s">
        <v>17</v>
      </c>
    </row>
    <row r="29" spans="1:11" ht="49.5" x14ac:dyDescent="0.3">
      <c r="A29" s="152"/>
      <c r="B29" s="146" t="s">
        <v>412</v>
      </c>
      <c r="C29" s="147" t="s">
        <v>45</v>
      </c>
      <c r="D29" s="148" t="s">
        <v>386</v>
      </c>
      <c r="E29" s="148" t="s">
        <v>20</v>
      </c>
      <c r="F29" s="149" t="s">
        <v>409</v>
      </c>
      <c r="G29" s="153">
        <v>3150000</v>
      </c>
      <c r="H29" s="153">
        <v>3150000</v>
      </c>
      <c r="I29" s="153">
        <v>0</v>
      </c>
      <c r="J29" s="150" t="s">
        <v>410</v>
      </c>
      <c r="K29" s="150" t="s">
        <v>17</v>
      </c>
    </row>
    <row r="30" spans="1:11" ht="49.5" x14ac:dyDescent="0.3">
      <c r="A30" s="152"/>
      <c r="B30" s="146" t="s">
        <v>413</v>
      </c>
      <c r="C30" s="147" t="s">
        <v>388</v>
      </c>
      <c r="D30" s="148" t="s">
        <v>386</v>
      </c>
      <c r="E30" s="148" t="s">
        <v>20</v>
      </c>
      <c r="F30" s="149" t="s">
        <v>409</v>
      </c>
      <c r="G30" s="153">
        <v>770000</v>
      </c>
      <c r="H30" s="153">
        <v>770000</v>
      </c>
      <c r="I30" s="153">
        <v>0</v>
      </c>
      <c r="J30" s="150" t="s">
        <v>410</v>
      </c>
      <c r="K30" s="150" t="s">
        <v>17</v>
      </c>
    </row>
    <row r="31" spans="1:11" ht="49.5" x14ac:dyDescent="0.3">
      <c r="A31" s="152"/>
      <c r="B31" s="146" t="s">
        <v>414</v>
      </c>
      <c r="C31" s="147" t="s">
        <v>390</v>
      </c>
      <c r="D31" s="148" t="s">
        <v>386</v>
      </c>
      <c r="E31" s="148" t="s">
        <v>20</v>
      </c>
      <c r="F31" s="149" t="s">
        <v>409</v>
      </c>
      <c r="G31" s="153">
        <v>7200000</v>
      </c>
      <c r="H31" s="153">
        <v>7200000</v>
      </c>
      <c r="I31" s="153">
        <v>0</v>
      </c>
      <c r="J31" s="150" t="s">
        <v>410</v>
      </c>
      <c r="K31" s="150" t="s">
        <v>17</v>
      </c>
    </row>
    <row r="32" spans="1:11" ht="49.5" x14ac:dyDescent="0.3">
      <c r="A32" s="152"/>
      <c r="B32" s="146" t="s">
        <v>415</v>
      </c>
      <c r="C32" s="147" t="s">
        <v>394</v>
      </c>
      <c r="D32" s="148" t="s">
        <v>386</v>
      </c>
      <c r="E32" s="148" t="s">
        <v>20</v>
      </c>
      <c r="F32" s="149" t="s">
        <v>409</v>
      </c>
      <c r="G32" s="153">
        <v>9480000</v>
      </c>
      <c r="H32" s="153">
        <v>9480000</v>
      </c>
      <c r="I32" s="153">
        <v>0</v>
      </c>
      <c r="J32" s="150" t="s">
        <v>410</v>
      </c>
      <c r="K32" s="150" t="s">
        <v>17</v>
      </c>
    </row>
    <row r="33" spans="1:11" ht="49.5" x14ac:dyDescent="0.3">
      <c r="A33" s="152"/>
      <c r="B33" s="146" t="s">
        <v>416</v>
      </c>
      <c r="C33" s="147" t="s">
        <v>120</v>
      </c>
      <c r="D33" s="148" t="s">
        <v>386</v>
      </c>
      <c r="E33" s="148" t="s">
        <v>20</v>
      </c>
      <c r="F33" s="149" t="s">
        <v>409</v>
      </c>
      <c r="G33" s="153">
        <v>1430000</v>
      </c>
      <c r="H33" s="153">
        <v>1430000</v>
      </c>
      <c r="I33" s="153">
        <v>0</v>
      </c>
      <c r="J33" s="150" t="s">
        <v>410</v>
      </c>
      <c r="K33" s="150" t="s">
        <v>17</v>
      </c>
    </row>
    <row r="34" spans="1:11" ht="49.5" x14ac:dyDescent="0.3">
      <c r="A34" s="152"/>
      <c r="B34" s="146" t="s">
        <v>417</v>
      </c>
      <c r="C34" s="147" t="s">
        <v>397</v>
      </c>
      <c r="D34" s="148" t="s">
        <v>386</v>
      </c>
      <c r="E34" s="148" t="s">
        <v>20</v>
      </c>
      <c r="F34" s="149" t="s">
        <v>409</v>
      </c>
      <c r="G34" s="153">
        <v>1020000</v>
      </c>
      <c r="H34" s="153">
        <v>1020000</v>
      </c>
      <c r="I34" s="153">
        <v>0</v>
      </c>
      <c r="J34" s="150" t="s">
        <v>410</v>
      </c>
      <c r="K34" s="150" t="s">
        <v>17</v>
      </c>
    </row>
    <row r="35" spans="1:11" ht="54.75" x14ac:dyDescent="0.3">
      <c r="A35" s="152"/>
      <c r="B35" s="146" t="s">
        <v>418</v>
      </c>
      <c r="C35" s="147" t="s">
        <v>400</v>
      </c>
      <c r="D35" s="148" t="s">
        <v>386</v>
      </c>
      <c r="E35" s="148" t="s">
        <v>21</v>
      </c>
      <c r="F35" s="149" t="s">
        <v>409</v>
      </c>
      <c r="G35" s="153">
        <v>13830000</v>
      </c>
      <c r="H35" s="153">
        <v>13830000</v>
      </c>
      <c r="I35" s="153">
        <v>0</v>
      </c>
      <c r="J35" s="150" t="s">
        <v>410</v>
      </c>
      <c r="K35" s="150" t="s">
        <v>17</v>
      </c>
    </row>
    <row r="36" spans="1:11" ht="49.5" x14ac:dyDescent="0.3">
      <c r="A36" s="152"/>
      <c r="B36" s="146" t="s">
        <v>419</v>
      </c>
      <c r="C36" s="147" t="s">
        <v>333</v>
      </c>
      <c r="D36" s="148" t="s">
        <v>386</v>
      </c>
      <c r="E36" s="148" t="s">
        <v>20</v>
      </c>
      <c r="F36" s="149" t="s">
        <v>409</v>
      </c>
      <c r="G36" s="153">
        <v>870000</v>
      </c>
      <c r="H36" s="153">
        <v>870000</v>
      </c>
      <c r="I36" s="153">
        <v>0</v>
      </c>
      <c r="J36" s="150" t="s">
        <v>410</v>
      </c>
      <c r="K36" s="150" t="s">
        <v>17</v>
      </c>
    </row>
    <row r="37" spans="1:11" ht="54.75" x14ac:dyDescent="0.3">
      <c r="A37" s="152"/>
      <c r="B37" s="146" t="s">
        <v>420</v>
      </c>
      <c r="C37" s="147" t="s">
        <v>338</v>
      </c>
      <c r="D37" s="148" t="s">
        <v>386</v>
      </c>
      <c r="E37" s="148" t="s">
        <v>20</v>
      </c>
      <c r="F37" s="149" t="s">
        <v>409</v>
      </c>
      <c r="G37" s="153">
        <v>2030000</v>
      </c>
      <c r="H37" s="153">
        <v>2030000</v>
      </c>
      <c r="I37" s="153">
        <v>0</v>
      </c>
      <c r="J37" s="150" t="s">
        <v>410</v>
      </c>
      <c r="K37" s="150" t="s">
        <v>17</v>
      </c>
    </row>
    <row r="38" spans="1:11" ht="49.5" x14ac:dyDescent="0.3">
      <c r="A38" s="152"/>
      <c r="B38" s="146" t="s">
        <v>421</v>
      </c>
      <c r="C38" s="147" t="s">
        <v>45</v>
      </c>
      <c r="D38" s="148" t="s">
        <v>386</v>
      </c>
      <c r="E38" s="148" t="s">
        <v>20</v>
      </c>
      <c r="F38" s="149" t="s">
        <v>409</v>
      </c>
      <c r="G38" s="153">
        <v>850000</v>
      </c>
      <c r="H38" s="153">
        <v>850000</v>
      </c>
      <c r="I38" s="153">
        <v>0</v>
      </c>
      <c r="J38" s="150" t="s">
        <v>410</v>
      </c>
      <c r="K38" s="150" t="s">
        <v>17</v>
      </c>
    </row>
    <row r="39" spans="1:11" ht="49.5" x14ac:dyDescent="0.3">
      <c r="A39" s="152"/>
      <c r="B39" s="146" t="s">
        <v>422</v>
      </c>
      <c r="C39" s="147" t="s">
        <v>388</v>
      </c>
      <c r="D39" s="148" t="s">
        <v>386</v>
      </c>
      <c r="E39" s="148" t="s">
        <v>20</v>
      </c>
      <c r="F39" s="149" t="s">
        <v>409</v>
      </c>
      <c r="G39" s="153">
        <v>960000</v>
      </c>
      <c r="H39" s="153">
        <v>960000</v>
      </c>
      <c r="I39" s="153">
        <v>0</v>
      </c>
      <c r="J39" s="150" t="s">
        <v>410</v>
      </c>
      <c r="K39" s="150" t="s">
        <v>17</v>
      </c>
    </row>
    <row r="40" spans="1:11" ht="54.75" x14ac:dyDescent="0.3">
      <c r="A40" s="152"/>
      <c r="B40" s="146" t="s">
        <v>423</v>
      </c>
      <c r="C40" s="147" t="s">
        <v>333</v>
      </c>
      <c r="D40" s="148" t="s">
        <v>386</v>
      </c>
      <c r="E40" s="148" t="s">
        <v>20</v>
      </c>
      <c r="F40" s="149" t="s">
        <v>409</v>
      </c>
      <c r="G40" s="153">
        <v>740000</v>
      </c>
      <c r="H40" s="153">
        <v>740000</v>
      </c>
      <c r="I40" s="153">
        <v>0</v>
      </c>
      <c r="J40" s="150" t="s">
        <v>410</v>
      </c>
      <c r="K40" s="150" t="s">
        <v>17</v>
      </c>
    </row>
    <row r="41" spans="1:11" ht="54.75" x14ac:dyDescent="0.3">
      <c r="A41" s="152"/>
      <c r="B41" s="146" t="s">
        <v>424</v>
      </c>
      <c r="C41" s="147" t="s">
        <v>400</v>
      </c>
      <c r="D41" s="148" t="s">
        <v>386</v>
      </c>
      <c r="E41" s="148" t="s">
        <v>21</v>
      </c>
      <c r="F41" s="149" t="s">
        <v>409</v>
      </c>
      <c r="G41" s="153">
        <v>46025000</v>
      </c>
      <c r="H41" s="153">
        <v>46025000</v>
      </c>
      <c r="I41" s="153">
        <v>0</v>
      </c>
      <c r="J41" s="150" t="s">
        <v>410</v>
      </c>
      <c r="K41" s="150" t="s">
        <v>17</v>
      </c>
    </row>
    <row r="42" spans="1:11" ht="49.5" x14ac:dyDescent="0.3">
      <c r="A42" s="152"/>
      <c r="B42" s="146" t="s">
        <v>380</v>
      </c>
      <c r="C42" s="147" t="s">
        <v>41</v>
      </c>
      <c r="D42" s="148" t="s">
        <v>42</v>
      </c>
      <c r="E42" s="148" t="s">
        <v>21</v>
      </c>
      <c r="F42" s="149" t="s">
        <v>425</v>
      </c>
      <c r="G42" s="153">
        <v>30885800</v>
      </c>
      <c r="H42" s="153">
        <v>30885800</v>
      </c>
      <c r="I42" s="153">
        <v>0</v>
      </c>
      <c r="J42" s="150" t="s">
        <v>426</v>
      </c>
      <c r="K42" s="150" t="s">
        <v>17</v>
      </c>
    </row>
    <row r="43" spans="1:11" ht="49.5" x14ac:dyDescent="0.3">
      <c r="A43" s="152"/>
      <c r="B43" s="146" t="s">
        <v>427</v>
      </c>
      <c r="C43" s="147" t="s">
        <v>41</v>
      </c>
      <c r="D43" s="148" t="s">
        <v>42</v>
      </c>
      <c r="E43" s="148" t="s">
        <v>21</v>
      </c>
      <c r="F43" s="149" t="s">
        <v>425</v>
      </c>
      <c r="G43" s="153">
        <v>23100000</v>
      </c>
      <c r="H43" s="153">
        <v>23100000</v>
      </c>
      <c r="I43" s="153">
        <v>0</v>
      </c>
      <c r="J43" s="150" t="s">
        <v>426</v>
      </c>
      <c r="K43" s="150" t="s">
        <v>17</v>
      </c>
    </row>
    <row r="44" spans="1:11" ht="49.5" x14ac:dyDescent="0.3">
      <c r="A44" s="152"/>
      <c r="B44" s="146" t="s">
        <v>428</v>
      </c>
      <c r="C44" s="147" t="s">
        <v>41</v>
      </c>
      <c r="D44" s="148" t="s">
        <v>42</v>
      </c>
      <c r="E44" s="148" t="s">
        <v>21</v>
      </c>
      <c r="F44" s="149" t="s">
        <v>425</v>
      </c>
      <c r="G44" s="153">
        <v>23100000</v>
      </c>
      <c r="H44" s="153">
        <v>23100000</v>
      </c>
      <c r="I44" s="153">
        <v>0</v>
      </c>
      <c r="J44" s="150" t="s">
        <v>426</v>
      </c>
      <c r="K44" s="150" t="s">
        <v>17</v>
      </c>
    </row>
    <row r="45" spans="1:11" ht="68.25" x14ac:dyDescent="0.3">
      <c r="A45" s="152"/>
      <c r="B45" s="146" t="s">
        <v>429</v>
      </c>
      <c r="C45" s="147" t="s">
        <v>45</v>
      </c>
      <c r="D45" s="148" t="s">
        <v>386</v>
      </c>
      <c r="E45" s="148" t="s">
        <v>21</v>
      </c>
      <c r="F45" s="149" t="s">
        <v>425</v>
      </c>
      <c r="G45" s="153">
        <v>920000</v>
      </c>
      <c r="H45" s="153">
        <v>920000</v>
      </c>
      <c r="I45" s="153">
        <v>0</v>
      </c>
      <c r="J45" s="150" t="s">
        <v>426</v>
      </c>
      <c r="K45" s="150" t="s">
        <v>17</v>
      </c>
    </row>
    <row r="46" spans="1:11" ht="49.5" x14ac:dyDescent="0.3">
      <c r="A46" s="152"/>
      <c r="B46" s="146" t="s">
        <v>430</v>
      </c>
      <c r="C46" s="147" t="s">
        <v>388</v>
      </c>
      <c r="D46" s="148" t="s">
        <v>386</v>
      </c>
      <c r="E46" s="148" t="s">
        <v>21</v>
      </c>
      <c r="F46" s="149" t="s">
        <v>425</v>
      </c>
      <c r="G46" s="153">
        <v>290000</v>
      </c>
      <c r="H46" s="153">
        <v>290000</v>
      </c>
      <c r="I46" s="153">
        <v>0</v>
      </c>
      <c r="J46" s="150" t="s">
        <v>426</v>
      </c>
      <c r="K46" s="150" t="s">
        <v>17</v>
      </c>
    </row>
    <row r="47" spans="1:11" ht="54.75" x14ac:dyDescent="0.3">
      <c r="A47" s="152"/>
      <c r="B47" s="146" t="s">
        <v>431</v>
      </c>
      <c r="C47" s="147" t="s">
        <v>394</v>
      </c>
      <c r="D47" s="148" t="s">
        <v>386</v>
      </c>
      <c r="E47" s="148" t="s">
        <v>20</v>
      </c>
      <c r="F47" s="149" t="s">
        <v>425</v>
      </c>
      <c r="G47" s="153">
        <v>5700000</v>
      </c>
      <c r="H47" s="153">
        <v>5700000</v>
      </c>
      <c r="I47" s="153">
        <v>0</v>
      </c>
      <c r="J47" s="150" t="s">
        <v>426</v>
      </c>
      <c r="K47" s="150" t="s">
        <v>17</v>
      </c>
    </row>
    <row r="48" spans="1:11" ht="54.75" x14ac:dyDescent="0.3">
      <c r="A48" s="152"/>
      <c r="B48" s="146" t="s">
        <v>432</v>
      </c>
      <c r="C48" s="147" t="s">
        <v>390</v>
      </c>
      <c r="D48" s="148" t="s">
        <v>386</v>
      </c>
      <c r="E48" s="148" t="s">
        <v>20</v>
      </c>
      <c r="F48" s="149" t="s">
        <v>425</v>
      </c>
      <c r="G48" s="153">
        <v>1090000</v>
      </c>
      <c r="H48" s="153">
        <v>1090000</v>
      </c>
      <c r="I48" s="153">
        <v>0</v>
      </c>
      <c r="J48" s="150" t="s">
        <v>426</v>
      </c>
      <c r="K48" s="150" t="s">
        <v>17</v>
      </c>
    </row>
    <row r="49" spans="1:11" ht="68.25" x14ac:dyDescent="0.3">
      <c r="A49" s="152"/>
      <c r="B49" s="146" t="s">
        <v>433</v>
      </c>
      <c r="C49" s="147" t="s">
        <v>120</v>
      </c>
      <c r="D49" s="148" t="s">
        <v>386</v>
      </c>
      <c r="E49" s="148" t="s">
        <v>20</v>
      </c>
      <c r="F49" s="149" t="s">
        <v>425</v>
      </c>
      <c r="G49" s="153">
        <v>800000</v>
      </c>
      <c r="H49" s="153">
        <v>800000</v>
      </c>
      <c r="I49" s="153">
        <v>0</v>
      </c>
      <c r="J49" s="150" t="s">
        <v>426</v>
      </c>
      <c r="K49" s="150" t="s">
        <v>17</v>
      </c>
    </row>
    <row r="50" spans="1:11" ht="49.5" x14ac:dyDescent="0.3">
      <c r="A50" s="152"/>
      <c r="B50" s="146" t="s">
        <v>434</v>
      </c>
      <c r="C50" s="147" t="s">
        <v>397</v>
      </c>
      <c r="D50" s="148" t="s">
        <v>386</v>
      </c>
      <c r="E50" s="148" t="s">
        <v>20</v>
      </c>
      <c r="F50" s="149" t="s">
        <v>425</v>
      </c>
      <c r="G50" s="153">
        <v>1090000</v>
      </c>
      <c r="H50" s="153">
        <v>1090000</v>
      </c>
      <c r="I50" s="153">
        <v>0</v>
      </c>
      <c r="J50" s="150" t="s">
        <v>426</v>
      </c>
      <c r="K50" s="150" t="s">
        <v>17</v>
      </c>
    </row>
    <row r="51" spans="1:11" ht="54.75" x14ac:dyDescent="0.3">
      <c r="A51" s="152"/>
      <c r="B51" s="146" t="s">
        <v>435</v>
      </c>
      <c r="C51" s="147" t="s">
        <v>400</v>
      </c>
      <c r="D51" s="148" t="s">
        <v>386</v>
      </c>
      <c r="E51" s="148" t="s">
        <v>20</v>
      </c>
      <c r="F51" s="149" t="s">
        <v>425</v>
      </c>
      <c r="G51" s="153">
        <v>1690000</v>
      </c>
      <c r="H51" s="153">
        <v>1690000</v>
      </c>
      <c r="I51" s="153">
        <v>0</v>
      </c>
      <c r="J51" s="150" t="s">
        <v>426</v>
      </c>
      <c r="K51" s="150" t="s">
        <v>17</v>
      </c>
    </row>
    <row r="52" spans="1:11" ht="49.5" x14ac:dyDescent="0.3">
      <c r="A52" s="152"/>
      <c r="B52" s="146" t="s">
        <v>436</v>
      </c>
      <c r="C52" s="147" t="s">
        <v>333</v>
      </c>
      <c r="D52" s="148" t="s">
        <v>386</v>
      </c>
      <c r="E52" s="148" t="s">
        <v>20</v>
      </c>
      <c r="F52" s="149" t="s">
        <v>425</v>
      </c>
      <c r="G52" s="153">
        <v>940000</v>
      </c>
      <c r="H52" s="153">
        <v>940000</v>
      </c>
      <c r="I52" s="153">
        <v>0</v>
      </c>
      <c r="J52" s="150" t="s">
        <v>426</v>
      </c>
      <c r="K52" s="150" t="s">
        <v>17</v>
      </c>
    </row>
    <row r="53" spans="1:11" ht="68.25" x14ac:dyDescent="0.3">
      <c r="A53" s="152"/>
      <c r="B53" s="146" t="s">
        <v>437</v>
      </c>
      <c r="C53" s="147" t="s">
        <v>438</v>
      </c>
      <c r="D53" s="148" t="s">
        <v>386</v>
      </c>
      <c r="E53" s="148" t="s">
        <v>20</v>
      </c>
      <c r="F53" s="149" t="s">
        <v>425</v>
      </c>
      <c r="G53" s="153">
        <v>1740000</v>
      </c>
      <c r="H53" s="153">
        <v>1740000</v>
      </c>
      <c r="I53" s="153">
        <v>0</v>
      </c>
      <c r="J53" s="150" t="s">
        <v>426</v>
      </c>
      <c r="K53" s="150" t="s">
        <v>17</v>
      </c>
    </row>
    <row r="54" spans="1:11" ht="49.5" x14ac:dyDescent="0.3">
      <c r="A54" s="152"/>
      <c r="B54" s="146" t="s">
        <v>421</v>
      </c>
      <c r="C54" s="147" t="s">
        <v>45</v>
      </c>
      <c r="D54" s="148" t="s">
        <v>386</v>
      </c>
      <c r="E54" s="148" t="s">
        <v>20</v>
      </c>
      <c r="F54" s="149" t="s">
        <v>425</v>
      </c>
      <c r="G54" s="153">
        <v>730000</v>
      </c>
      <c r="H54" s="153">
        <v>730000</v>
      </c>
      <c r="I54" s="153">
        <v>0</v>
      </c>
      <c r="J54" s="150" t="s">
        <v>426</v>
      </c>
      <c r="K54" s="150" t="s">
        <v>17</v>
      </c>
    </row>
    <row r="55" spans="1:11" ht="68.25" x14ac:dyDescent="0.3">
      <c r="A55" s="152"/>
      <c r="B55" s="146" t="s">
        <v>439</v>
      </c>
      <c r="C55" s="147" t="s">
        <v>120</v>
      </c>
      <c r="D55" s="148" t="s">
        <v>407</v>
      </c>
      <c r="E55" s="148" t="s">
        <v>21</v>
      </c>
      <c r="F55" s="149" t="s">
        <v>425</v>
      </c>
      <c r="G55" s="153">
        <v>13000000</v>
      </c>
      <c r="H55" s="153">
        <v>13000000</v>
      </c>
      <c r="I55" s="153">
        <v>0</v>
      </c>
      <c r="J55" s="150" t="s">
        <v>426</v>
      </c>
      <c r="K55" s="150" t="s">
        <v>17</v>
      </c>
    </row>
    <row r="56" spans="1:11" ht="49.5" x14ac:dyDescent="0.3">
      <c r="A56" s="152"/>
      <c r="B56" s="146" t="s">
        <v>422</v>
      </c>
      <c r="C56" s="147" t="s">
        <v>397</v>
      </c>
      <c r="D56" s="148" t="s">
        <v>386</v>
      </c>
      <c r="E56" s="148" t="s">
        <v>20</v>
      </c>
      <c r="F56" s="149" t="s">
        <v>425</v>
      </c>
      <c r="G56" s="153">
        <v>900000</v>
      </c>
      <c r="H56" s="153">
        <v>900000</v>
      </c>
      <c r="I56" s="153">
        <v>0</v>
      </c>
      <c r="J56" s="150" t="s">
        <v>426</v>
      </c>
      <c r="K56" s="150" t="s">
        <v>17</v>
      </c>
    </row>
    <row r="57" spans="1:11" ht="54.75" x14ac:dyDescent="0.3">
      <c r="A57" s="152"/>
      <c r="B57" s="146" t="s">
        <v>423</v>
      </c>
      <c r="C57" s="147" t="s">
        <v>333</v>
      </c>
      <c r="D57" s="148" t="s">
        <v>386</v>
      </c>
      <c r="E57" s="148" t="s">
        <v>20</v>
      </c>
      <c r="F57" s="149" t="s">
        <v>425</v>
      </c>
      <c r="G57" s="153">
        <v>740000</v>
      </c>
      <c r="H57" s="153">
        <v>740000</v>
      </c>
      <c r="I57" s="153">
        <v>0</v>
      </c>
      <c r="J57" s="150" t="s">
        <v>426</v>
      </c>
      <c r="K57" s="150" t="s">
        <v>17</v>
      </c>
    </row>
    <row r="58" spans="1:11" ht="54.75" x14ac:dyDescent="0.3">
      <c r="A58" s="152"/>
      <c r="B58" s="146" t="s">
        <v>440</v>
      </c>
      <c r="C58" s="147" t="s">
        <v>390</v>
      </c>
      <c r="D58" s="148" t="s">
        <v>407</v>
      </c>
      <c r="E58" s="148" t="s">
        <v>21</v>
      </c>
      <c r="F58" s="149" t="s">
        <v>425</v>
      </c>
      <c r="G58" s="153">
        <v>37025000</v>
      </c>
      <c r="H58" s="153">
        <v>37025000</v>
      </c>
      <c r="I58" s="153">
        <v>0</v>
      </c>
      <c r="J58" s="150" t="s">
        <v>426</v>
      </c>
      <c r="K58" s="150" t="s">
        <v>17</v>
      </c>
    </row>
    <row r="59" spans="1:11" ht="54.75" x14ac:dyDescent="0.3">
      <c r="A59" s="152"/>
      <c r="B59" s="146" t="s">
        <v>424</v>
      </c>
      <c r="C59" s="147" t="s">
        <v>400</v>
      </c>
      <c r="D59" s="148" t="s">
        <v>407</v>
      </c>
      <c r="E59" s="148" t="s">
        <v>21</v>
      </c>
      <c r="F59" s="149" t="s">
        <v>425</v>
      </c>
      <c r="G59" s="153">
        <v>73400000</v>
      </c>
      <c r="H59" s="153">
        <v>73400000</v>
      </c>
      <c r="I59" s="153">
        <v>0</v>
      </c>
      <c r="J59" s="150" t="s">
        <v>426</v>
      </c>
      <c r="K59" s="150" t="s">
        <v>17</v>
      </c>
    </row>
    <row r="60" spans="1:11" ht="49.5" x14ac:dyDescent="0.3">
      <c r="A60" s="152"/>
      <c r="B60" s="146" t="s">
        <v>441</v>
      </c>
      <c r="C60" s="147" t="s">
        <v>41</v>
      </c>
      <c r="D60" s="148" t="s">
        <v>42</v>
      </c>
      <c r="E60" s="148" t="s">
        <v>21</v>
      </c>
      <c r="F60" s="149" t="s">
        <v>442</v>
      </c>
      <c r="G60" s="153">
        <v>30885800</v>
      </c>
      <c r="H60" s="153">
        <v>30885800</v>
      </c>
      <c r="I60" s="153">
        <v>0</v>
      </c>
      <c r="J60" s="150" t="s">
        <v>443</v>
      </c>
      <c r="K60" s="150" t="s">
        <v>17</v>
      </c>
    </row>
    <row r="61" spans="1:11" ht="49.5" x14ac:dyDescent="0.3">
      <c r="A61" s="152"/>
      <c r="B61" s="146" t="s">
        <v>427</v>
      </c>
      <c r="C61" s="147" t="s">
        <v>41</v>
      </c>
      <c r="D61" s="148" t="s">
        <v>42</v>
      </c>
      <c r="E61" s="148" t="s">
        <v>21</v>
      </c>
      <c r="F61" s="149" t="s">
        <v>442</v>
      </c>
      <c r="G61" s="153">
        <v>23100000</v>
      </c>
      <c r="H61" s="153">
        <v>23100000</v>
      </c>
      <c r="I61" s="153">
        <v>0</v>
      </c>
      <c r="J61" s="150" t="s">
        <v>443</v>
      </c>
      <c r="K61" s="150" t="s">
        <v>17</v>
      </c>
    </row>
    <row r="62" spans="1:11" ht="49.5" x14ac:dyDescent="0.3">
      <c r="A62" s="152"/>
      <c r="B62" s="146" t="s">
        <v>444</v>
      </c>
      <c r="C62" s="147" t="s">
        <v>41</v>
      </c>
      <c r="D62" s="148" t="s">
        <v>42</v>
      </c>
      <c r="E62" s="148" t="s">
        <v>21</v>
      </c>
      <c r="F62" s="149" t="s">
        <v>442</v>
      </c>
      <c r="G62" s="153">
        <v>23100000</v>
      </c>
      <c r="H62" s="153">
        <v>23100000</v>
      </c>
      <c r="I62" s="153">
        <v>0</v>
      </c>
      <c r="J62" s="150" t="s">
        <v>443</v>
      </c>
      <c r="K62" s="150" t="s">
        <v>17</v>
      </c>
    </row>
    <row r="63" spans="1:11" ht="49.5" x14ac:dyDescent="0.3">
      <c r="A63" s="152"/>
      <c r="B63" s="146" t="s">
        <v>445</v>
      </c>
      <c r="C63" s="147" t="s">
        <v>41</v>
      </c>
      <c r="D63" s="148" t="s">
        <v>42</v>
      </c>
      <c r="E63" s="148" t="s">
        <v>21</v>
      </c>
      <c r="F63" s="149" t="s">
        <v>442</v>
      </c>
      <c r="G63" s="153">
        <v>23100000</v>
      </c>
      <c r="H63" s="153">
        <v>23100000</v>
      </c>
      <c r="I63" s="153">
        <v>0</v>
      </c>
      <c r="J63" s="150" t="s">
        <v>443</v>
      </c>
      <c r="K63" s="150" t="s">
        <v>17</v>
      </c>
    </row>
    <row r="64" spans="1:11" ht="49.5" x14ac:dyDescent="0.3">
      <c r="A64" s="152"/>
      <c r="B64" s="146" t="s">
        <v>446</v>
      </c>
      <c r="C64" s="147" t="s">
        <v>45</v>
      </c>
      <c r="D64" s="148" t="s">
        <v>386</v>
      </c>
      <c r="E64" s="148" t="s">
        <v>20</v>
      </c>
      <c r="F64" s="149" t="s">
        <v>442</v>
      </c>
      <c r="G64" s="153">
        <v>318000</v>
      </c>
      <c r="H64" s="153">
        <v>318000</v>
      </c>
      <c r="I64" s="153">
        <v>0</v>
      </c>
      <c r="J64" s="150" t="s">
        <v>443</v>
      </c>
      <c r="K64" s="150" t="s">
        <v>17</v>
      </c>
    </row>
    <row r="65" spans="1:11" ht="49.5" x14ac:dyDescent="0.3">
      <c r="A65" s="152"/>
      <c r="B65" s="146" t="s">
        <v>447</v>
      </c>
      <c r="C65" s="147" t="s">
        <v>388</v>
      </c>
      <c r="D65" s="148" t="s">
        <v>386</v>
      </c>
      <c r="E65" s="148" t="s">
        <v>20</v>
      </c>
      <c r="F65" s="149" t="s">
        <v>442</v>
      </c>
      <c r="G65" s="153">
        <v>348000</v>
      </c>
      <c r="H65" s="153">
        <v>348000</v>
      </c>
      <c r="I65" s="153">
        <v>0</v>
      </c>
      <c r="J65" s="150" t="s">
        <v>443</v>
      </c>
      <c r="K65" s="150" t="s">
        <v>17</v>
      </c>
    </row>
    <row r="66" spans="1:11" ht="49.5" x14ac:dyDescent="0.3">
      <c r="A66" s="152"/>
      <c r="B66" s="146" t="s">
        <v>448</v>
      </c>
      <c r="C66" s="147" t="s">
        <v>390</v>
      </c>
      <c r="D66" s="148" t="s">
        <v>386</v>
      </c>
      <c r="E66" s="148" t="s">
        <v>20</v>
      </c>
      <c r="F66" s="149" t="s">
        <v>442</v>
      </c>
      <c r="G66" s="153">
        <v>1321420</v>
      </c>
      <c r="H66" s="153">
        <v>1321420</v>
      </c>
      <c r="I66" s="153">
        <v>0</v>
      </c>
      <c r="J66" s="150" t="s">
        <v>443</v>
      </c>
      <c r="K66" s="150" t="s">
        <v>17</v>
      </c>
    </row>
    <row r="67" spans="1:11" ht="49.5" x14ac:dyDescent="0.3">
      <c r="A67" s="152"/>
      <c r="B67" s="146" t="s">
        <v>449</v>
      </c>
      <c r="C67" s="147" t="s">
        <v>390</v>
      </c>
      <c r="D67" s="148" t="s">
        <v>386</v>
      </c>
      <c r="E67" s="148" t="s">
        <v>20</v>
      </c>
      <c r="F67" s="149" t="s">
        <v>442</v>
      </c>
      <c r="G67" s="153">
        <v>348000</v>
      </c>
      <c r="H67" s="153">
        <v>348000</v>
      </c>
      <c r="I67" s="153">
        <v>0</v>
      </c>
      <c r="J67" s="150" t="s">
        <v>443</v>
      </c>
      <c r="K67" s="150" t="s">
        <v>17</v>
      </c>
    </row>
    <row r="68" spans="1:11" ht="49.5" x14ac:dyDescent="0.3">
      <c r="A68" s="152"/>
      <c r="B68" s="146" t="s">
        <v>450</v>
      </c>
      <c r="C68" s="147" t="s">
        <v>120</v>
      </c>
      <c r="D68" s="148" t="s">
        <v>386</v>
      </c>
      <c r="E68" s="148" t="s">
        <v>20</v>
      </c>
      <c r="F68" s="149" t="s">
        <v>442</v>
      </c>
      <c r="G68" s="153">
        <v>444000</v>
      </c>
      <c r="H68" s="153">
        <v>444000</v>
      </c>
      <c r="I68" s="153">
        <v>0</v>
      </c>
      <c r="J68" s="150" t="s">
        <v>443</v>
      </c>
      <c r="K68" s="150" t="s">
        <v>17</v>
      </c>
    </row>
    <row r="69" spans="1:11" ht="49.5" x14ac:dyDescent="0.3">
      <c r="A69" s="152"/>
      <c r="B69" s="146" t="s">
        <v>415</v>
      </c>
      <c r="C69" s="147" t="s">
        <v>394</v>
      </c>
      <c r="D69" s="148" t="s">
        <v>386</v>
      </c>
      <c r="E69" s="148" t="s">
        <v>20</v>
      </c>
      <c r="F69" s="149" t="s">
        <v>442</v>
      </c>
      <c r="G69" s="153">
        <v>3192000</v>
      </c>
      <c r="H69" s="153">
        <v>3192000</v>
      </c>
      <c r="I69" s="153">
        <v>0</v>
      </c>
      <c r="J69" s="150" t="s">
        <v>443</v>
      </c>
      <c r="K69" s="150" t="s">
        <v>17</v>
      </c>
    </row>
    <row r="70" spans="1:11" ht="49.5" x14ac:dyDescent="0.3">
      <c r="A70" s="152"/>
      <c r="B70" s="146" t="s">
        <v>447</v>
      </c>
      <c r="C70" s="147" t="s">
        <v>397</v>
      </c>
      <c r="D70" s="148" t="s">
        <v>386</v>
      </c>
      <c r="E70" s="148" t="s">
        <v>20</v>
      </c>
      <c r="F70" s="149" t="s">
        <v>442</v>
      </c>
      <c r="G70" s="153">
        <v>348000</v>
      </c>
      <c r="H70" s="153">
        <v>348000</v>
      </c>
      <c r="I70" s="153">
        <v>0</v>
      </c>
      <c r="J70" s="150" t="s">
        <v>443</v>
      </c>
      <c r="K70" s="150" t="s">
        <v>17</v>
      </c>
    </row>
    <row r="71" spans="1:11" ht="49.5" x14ac:dyDescent="0.3">
      <c r="A71" s="152"/>
      <c r="B71" s="146" t="s">
        <v>451</v>
      </c>
      <c r="C71" s="147" t="s">
        <v>400</v>
      </c>
      <c r="D71" s="148" t="s">
        <v>386</v>
      </c>
      <c r="E71" s="148" t="s">
        <v>20</v>
      </c>
      <c r="F71" s="149" t="s">
        <v>442</v>
      </c>
      <c r="G71" s="153">
        <v>1592000</v>
      </c>
      <c r="H71" s="153">
        <v>1592000</v>
      </c>
      <c r="I71" s="153">
        <v>0</v>
      </c>
      <c r="J71" s="150" t="s">
        <v>443</v>
      </c>
      <c r="K71" s="150" t="s">
        <v>17</v>
      </c>
    </row>
    <row r="72" spans="1:11" ht="54.75" x14ac:dyDescent="0.3">
      <c r="A72" s="152"/>
      <c r="B72" s="146" t="s">
        <v>452</v>
      </c>
      <c r="C72" s="147" t="s">
        <v>333</v>
      </c>
      <c r="D72" s="148" t="s">
        <v>386</v>
      </c>
      <c r="E72" s="148" t="s">
        <v>20</v>
      </c>
      <c r="F72" s="149" t="s">
        <v>442</v>
      </c>
      <c r="G72" s="153">
        <v>721000</v>
      </c>
      <c r="H72" s="153">
        <v>721000</v>
      </c>
      <c r="I72" s="153">
        <v>0</v>
      </c>
      <c r="J72" s="150" t="s">
        <v>443</v>
      </c>
      <c r="K72" s="150" t="s">
        <v>17</v>
      </c>
    </row>
    <row r="73" spans="1:11" ht="54.75" x14ac:dyDescent="0.3">
      <c r="A73" s="152"/>
      <c r="B73" s="146" t="s">
        <v>453</v>
      </c>
      <c r="C73" s="147" t="s">
        <v>438</v>
      </c>
      <c r="D73" s="148" t="s">
        <v>386</v>
      </c>
      <c r="E73" s="148" t="s">
        <v>20</v>
      </c>
      <c r="F73" s="149" t="s">
        <v>442</v>
      </c>
      <c r="G73" s="153">
        <v>348000</v>
      </c>
      <c r="H73" s="153">
        <v>348000</v>
      </c>
      <c r="I73" s="153">
        <v>0</v>
      </c>
      <c r="J73" s="150" t="s">
        <v>443</v>
      </c>
      <c r="K73" s="150" t="s">
        <v>17</v>
      </c>
    </row>
    <row r="74" spans="1:11" ht="49.5" x14ac:dyDescent="0.3">
      <c r="A74" s="152"/>
      <c r="B74" s="146" t="s">
        <v>454</v>
      </c>
      <c r="C74" s="147" t="s">
        <v>338</v>
      </c>
      <c r="D74" s="148" t="s">
        <v>386</v>
      </c>
      <c r="E74" s="148" t="s">
        <v>20</v>
      </c>
      <c r="F74" s="149" t="s">
        <v>442</v>
      </c>
      <c r="G74" s="153">
        <v>633000</v>
      </c>
      <c r="H74" s="153">
        <v>633000</v>
      </c>
      <c r="I74" s="153">
        <v>0</v>
      </c>
      <c r="J74" s="150" t="s">
        <v>443</v>
      </c>
      <c r="K74" s="150" t="s">
        <v>17</v>
      </c>
    </row>
    <row r="75" spans="1:11" ht="49.5" x14ac:dyDescent="0.3">
      <c r="A75" s="152"/>
      <c r="B75" s="146" t="s">
        <v>421</v>
      </c>
      <c r="C75" s="147" t="s">
        <v>45</v>
      </c>
      <c r="D75" s="148" t="s">
        <v>386</v>
      </c>
      <c r="E75" s="148" t="s">
        <v>20</v>
      </c>
      <c r="F75" s="149" t="s">
        <v>442</v>
      </c>
      <c r="G75" s="153">
        <v>730000</v>
      </c>
      <c r="H75" s="153">
        <v>730000</v>
      </c>
      <c r="I75" s="153">
        <v>0</v>
      </c>
      <c r="J75" s="150" t="s">
        <v>443</v>
      </c>
      <c r="K75" s="150" t="s">
        <v>17</v>
      </c>
    </row>
    <row r="76" spans="1:11" ht="68.25" x14ac:dyDescent="0.3">
      <c r="A76" s="152"/>
      <c r="B76" s="146" t="s">
        <v>439</v>
      </c>
      <c r="C76" s="147" t="s">
        <v>397</v>
      </c>
      <c r="D76" s="148" t="s">
        <v>407</v>
      </c>
      <c r="E76" s="148" t="s">
        <v>20</v>
      </c>
      <c r="F76" s="149" t="s">
        <v>442</v>
      </c>
      <c r="G76" s="153">
        <v>13000000</v>
      </c>
      <c r="H76" s="153">
        <v>13000000</v>
      </c>
      <c r="I76" s="153">
        <v>0</v>
      </c>
      <c r="J76" s="150" t="s">
        <v>443</v>
      </c>
      <c r="K76" s="150" t="s">
        <v>17</v>
      </c>
    </row>
    <row r="77" spans="1:11" ht="49.5" x14ac:dyDescent="0.3">
      <c r="A77" s="152"/>
      <c r="B77" s="146" t="s">
        <v>422</v>
      </c>
      <c r="C77" s="147" t="s">
        <v>400</v>
      </c>
      <c r="D77" s="148" t="s">
        <v>386</v>
      </c>
      <c r="E77" s="148" t="s">
        <v>20</v>
      </c>
      <c r="F77" s="149" t="s">
        <v>442</v>
      </c>
      <c r="G77" s="153">
        <v>900000</v>
      </c>
      <c r="H77" s="153">
        <v>900000</v>
      </c>
      <c r="I77" s="153">
        <v>0</v>
      </c>
      <c r="J77" s="150" t="s">
        <v>443</v>
      </c>
      <c r="K77" s="150" t="s">
        <v>17</v>
      </c>
    </row>
    <row r="78" spans="1:11" ht="49.5" x14ac:dyDescent="0.3">
      <c r="A78" s="152"/>
      <c r="B78" s="146" t="s">
        <v>455</v>
      </c>
      <c r="C78" s="147" t="s">
        <v>333</v>
      </c>
      <c r="D78" s="148" t="s">
        <v>456</v>
      </c>
      <c r="E78" s="148" t="s">
        <v>20</v>
      </c>
      <c r="F78" s="149" t="s">
        <v>442</v>
      </c>
      <c r="G78" s="153">
        <v>740000</v>
      </c>
      <c r="H78" s="153">
        <v>740000</v>
      </c>
      <c r="I78" s="153">
        <v>0</v>
      </c>
      <c r="J78" s="150" t="s">
        <v>443</v>
      </c>
      <c r="K78" s="150" t="s">
        <v>17</v>
      </c>
    </row>
    <row r="79" spans="1:11" ht="54.75" x14ac:dyDescent="0.3">
      <c r="A79" s="152"/>
      <c r="B79" s="146" t="s">
        <v>440</v>
      </c>
      <c r="C79" s="147" t="s">
        <v>390</v>
      </c>
      <c r="D79" s="148" t="s">
        <v>386</v>
      </c>
      <c r="E79" s="148" t="s">
        <v>21</v>
      </c>
      <c r="F79" s="149" t="s">
        <v>442</v>
      </c>
      <c r="G79" s="153">
        <v>46025000</v>
      </c>
      <c r="H79" s="153">
        <v>46025000</v>
      </c>
      <c r="I79" s="153">
        <v>0</v>
      </c>
      <c r="J79" s="150" t="s">
        <v>443</v>
      </c>
      <c r="K79" s="150" t="s">
        <v>17</v>
      </c>
    </row>
    <row r="80" spans="1:11" ht="82.5" x14ac:dyDescent="0.3">
      <c r="A80" s="152"/>
      <c r="B80" s="147" t="s">
        <v>424</v>
      </c>
      <c r="C80" s="147" t="s">
        <v>400</v>
      </c>
      <c r="D80" s="148" t="s">
        <v>407</v>
      </c>
      <c r="E80" s="148" t="s">
        <v>21</v>
      </c>
      <c r="F80" s="149" t="s">
        <v>442</v>
      </c>
      <c r="G80" s="153">
        <v>46025000</v>
      </c>
      <c r="H80" s="153">
        <v>46025000</v>
      </c>
      <c r="I80" s="153">
        <v>0</v>
      </c>
      <c r="J80" s="150" t="s">
        <v>443</v>
      </c>
      <c r="K80" s="150" t="s">
        <v>17</v>
      </c>
    </row>
    <row r="81" spans="1:11" ht="82.5" x14ac:dyDescent="0.3">
      <c r="A81" s="152"/>
      <c r="B81" s="147" t="s">
        <v>457</v>
      </c>
      <c r="C81" s="147" t="s">
        <v>45</v>
      </c>
      <c r="D81" s="148" t="s">
        <v>407</v>
      </c>
      <c r="E81" s="148" t="s">
        <v>20</v>
      </c>
      <c r="F81" s="149" t="s">
        <v>458</v>
      </c>
      <c r="G81" s="153">
        <v>2520000</v>
      </c>
      <c r="H81" s="153">
        <v>2520000</v>
      </c>
      <c r="I81" s="153">
        <v>0</v>
      </c>
      <c r="J81" s="150" t="s">
        <v>382</v>
      </c>
      <c r="K81" s="150" t="s">
        <v>17</v>
      </c>
    </row>
    <row r="82" spans="1:11" ht="82.5" x14ac:dyDescent="0.3">
      <c r="A82" s="152"/>
      <c r="B82" s="147" t="s">
        <v>459</v>
      </c>
      <c r="C82" s="147" t="s">
        <v>388</v>
      </c>
      <c r="D82" s="148" t="s">
        <v>407</v>
      </c>
      <c r="E82" s="148" t="s">
        <v>20</v>
      </c>
      <c r="F82" s="149" t="s">
        <v>458</v>
      </c>
      <c r="G82" s="153">
        <v>2290000</v>
      </c>
      <c r="H82" s="153">
        <v>2290000</v>
      </c>
      <c r="I82" s="153">
        <v>0</v>
      </c>
      <c r="J82" s="150" t="s">
        <v>382</v>
      </c>
      <c r="K82" s="150" t="s">
        <v>17</v>
      </c>
    </row>
    <row r="83" spans="1:11" ht="49.5" x14ac:dyDescent="0.3">
      <c r="A83" s="152"/>
      <c r="B83" s="147" t="s">
        <v>460</v>
      </c>
      <c r="C83" s="147" t="s">
        <v>390</v>
      </c>
      <c r="D83" s="148" t="s">
        <v>407</v>
      </c>
      <c r="E83" s="148" t="s">
        <v>20</v>
      </c>
      <c r="F83" s="149" t="s">
        <v>458</v>
      </c>
      <c r="G83" s="153">
        <v>1370000</v>
      </c>
      <c r="H83" s="153">
        <v>1370000</v>
      </c>
      <c r="I83" s="153">
        <v>0</v>
      </c>
      <c r="J83" s="150" t="s">
        <v>382</v>
      </c>
      <c r="K83" s="150" t="s">
        <v>17</v>
      </c>
    </row>
    <row r="84" spans="1:11" ht="66" x14ac:dyDescent="0.3">
      <c r="A84" s="152"/>
      <c r="B84" s="147" t="s">
        <v>461</v>
      </c>
      <c r="C84" s="147" t="s">
        <v>392</v>
      </c>
      <c r="D84" s="148" t="s">
        <v>407</v>
      </c>
      <c r="E84" s="148" t="s">
        <v>20</v>
      </c>
      <c r="F84" s="149" t="s">
        <v>458</v>
      </c>
      <c r="G84" s="153">
        <v>1370000</v>
      </c>
      <c r="H84" s="153">
        <v>1370000</v>
      </c>
      <c r="I84" s="153">
        <v>0</v>
      </c>
      <c r="J84" s="150" t="s">
        <v>382</v>
      </c>
      <c r="K84" s="150" t="s">
        <v>17</v>
      </c>
    </row>
    <row r="85" spans="1:11" ht="49.5" x14ac:dyDescent="0.3">
      <c r="A85" s="152"/>
      <c r="B85" s="147" t="s">
        <v>462</v>
      </c>
      <c r="C85" s="147" t="s">
        <v>120</v>
      </c>
      <c r="D85" s="148" t="s">
        <v>407</v>
      </c>
      <c r="E85" s="148" t="s">
        <v>20</v>
      </c>
      <c r="F85" s="149" t="s">
        <v>458</v>
      </c>
      <c r="G85" s="153">
        <v>2530000</v>
      </c>
      <c r="H85" s="153">
        <v>2530000</v>
      </c>
      <c r="I85" s="153">
        <v>0</v>
      </c>
      <c r="J85" s="150" t="s">
        <v>382</v>
      </c>
      <c r="K85" s="150" t="s">
        <v>17</v>
      </c>
    </row>
    <row r="86" spans="1:11" ht="99" x14ac:dyDescent="0.3">
      <c r="A86" s="152"/>
      <c r="B86" s="147" t="s">
        <v>463</v>
      </c>
      <c r="C86" s="147" t="s">
        <v>338</v>
      </c>
      <c r="D86" s="148" t="s">
        <v>407</v>
      </c>
      <c r="E86" s="148" t="s">
        <v>20</v>
      </c>
      <c r="F86" s="149" t="s">
        <v>458</v>
      </c>
      <c r="G86" s="153">
        <v>1670000</v>
      </c>
      <c r="H86" s="153">
        <v>1670000</v>
      </c>
      <c r="I86" s="153">
        <v>0</v>
      </c>
      <c r="J86" s="150" t="s">
        <v>382</v>
      </c>
      <c r="K86" s="150" t="s">
        <v>17</v>
      </c>
    </row>
    <row r="87" spans="1:11" ht="49.5" x14ac:dyDescent="0.3">
      <c r="A87" s="152"/>
      <c r="B87" s="147" t="s">
        <v>464</v>
      </c>
      <c r="C87" s="147" t="s">
        <v>400</v>
      </c>
      <c r="D87" s="148" t="s">
        <v>407</v>
      </c>
      <c r="E87" s="148" t="s">
        <v>20</v>
      </c>
      <c r="F87" s="149" t="s">
        <v>458</v>
      </c>
      <c r="G87" s="153">
        <v>4080000</v>
      </c>
      <c r="H87" s="153">
        <v>4080000</v>
      </c>
      <c r="I87" s="153">
        <v>0</v>
      </c>
      <c r="J87" s="150" t="s">
        <v>382</v>
      </c>
      <c r="K87" s="150" t="s">
        <v>17</v>
      </c>
    </row>
    <row r="88" spans="1:11" ht="115.5" x14ac:dyDescent="0.3">
      <c r="A88" s="152"/>
      <c r="B88" s="147" t="s">
        <v>465</v>
      </c>
      <c r="C88" s="147" t="s">
        <v>338</v>
      </c>
      <c r="D88" s="148" t="s">
        <v>407</v>
      </c>
      <c r="E88" s="148" t="s">
        <v>20</v>
      </c>
      <c r="F88" s="149" t="s">
        <v>458</v>
      </c>
      <c r="G88" s="153">
        <v>2590000</v>
      </c>
      <c r="H88" s="153">
        <v>2590000</v>
      </c>
      <c r="I88" s="153">
        <v>0</v>
      </c>
      <c r="J88" s="150" t="s">
        <v>382</v>
      </c>
      <c r="K88" s="150" t="s">
        <v>17</v>
      </c>
    </row>
    <row r="89" spans="1:11" ht="66" x14ac:dyDescent="0.3">
      <c r="A89" s="152"/>
      <c r="B89" s="147" t="s">
        <v>466</v>
      </c>
      <c r="C89" s="147" t="s">
        <v>388</v>
      </c>
      <c r="D89" s="148" t="s">
        <v>407</v>
      </c>
      <c r="E89" s="148" t="s">
        <v>20</v>
      </c>
      <c r="F89" s="149" t="s">
        <v>467</v>
      </c>
      <c r="G89" s="153">
        <v>2540000</v>
      </c>
      <c r="H89" s="153">
        <v>2540000</v>
      </c>
      <c r="I89" s="153">
        <v>0</v>
      </c>
      <c r="J89" s="150" t="s">
        <v>410</v>
      </c>
      <c r="K89" s="150" t="s">
        <v>17</v>
      </c>
    </row>
    <row r="90" spans="1:11" ht="82.5" x14ac:dyDescent="0.3">
      <c r="A90" s="152"/>
      <c r="B90" s="147" t="s">
        <v>468</v>
      </c>
      <c r="C90" s="147" t="s">
        <v>390</v>
      </c>
      <c r="D90" s="148" t="s">
        <v>407</v>
      </c>
      <c r="E90" s="148" t="s">
        <v>20</v>
      </c>
      <c r="F90" s="149" t="s">
        <v>467</v>
      </c>
      <c r="G90" s="153">
        <v>2710000</v>
      </c>
      <c r="H90" s="153">
        <v>2710000</v>
      </c>
      <c r="I90" s="153">
        <v>0</v>
      </c>
      <c r="J90" s="150" t="s">
        <v>410</v>
      </c>
      <c r="K90" s="150" t="s">
        <v>17</v>
      </c>
    </row>
    <row r="91" spans="1:11" ht="49.5" x14ac:dyDescent="0.3">
      <c r="A91" s="152"/>
      <c r="B91" s="147" t="s">
        <v>469</v>
      </c>
      <c r="C91" s="147" t="s">
        <v>392</v>
      </c>
      <c r="D91" s="148" t="s">
        <v>407</v>
      </c>
      <c r="E91" s="148" t="s">
        <v>20</v>
      </c>
      <c r="F91" s="149" t="s">
        <v>467</v>
      </c>
      <c r="G91" s="153">
        <v>1100000</v>
      </c>
      <c r="H91" s="153">
        <v>1100000</v>
      </c>
      <c r="I91" s="153">
        <v>0</v>
      </c>
      <c r="J91" s="150" t="s">
        <v>410</v>
      </c>
      <c r="K91" s="150" t="s">
        <v>17</v>
      </c>
    </row>
    <row r="92" spans="1:11" ht="82.5" x14ac:dyDescent="0.3">
      <c r="A92" s="152"/>
      <c r="B92" s="147" t="s">
        <v>470</v>
      </c>
      <c r="C92" s="147" t="s">
        <v>120</v>
      </c>
      <c r="D92" s="148" t="s">
        <v>407</v>
      </c>
      <c r="E92" s="148" t="s">
        <v>20</v>
      </c>
      <c r="F92" s="149" t="s">
        <v>467</v>
      </c>
      <c r="G92" s="153">
        <v>770000</v>
      </c>
      <c r="H92" s="153">
        <v>770000</v>
      </c>
      <c r="I92" s="153">
        <v>0</v>
      </c>
      <c r="J92" s="150" t="s">
        <v>410</v>
      </c>
      <c r="K92" s="150" t="s">
        <v>17</v>
      </c>
    </row>
    <row r="93" spans="1:11" ht="49.5" x14ac:dyDescent="0.3">
      <c r="A93" s="152"/>
      <c r="B93" s="147" t="s">
        <v>471</v>
      </c>
      <c r="C93" s="147" t="s">
        <v>397</v>
      </c>
      <c r="D93" s="148" t="s">
        <v>407</v>
      </c>
      <c r="E93" s="148" t="s">
        <v>20</v>
      </c>
      <c r="F93" s="149" t="s">
        <v>467</v>
      </c>
      <c r="G93" s="153">
        <v>1760000</v>
      </c>
      <c r="H93" s="153">
        <v>1760000</v>
      </c>
      <c r="I93" s="153">
        <v>0</v>
      </c>
      <c r="J93" s="150" t="s">
        <v>410</v>
      </c>
      <c r="K93" s="150" t="s">
        <v>17</v>
      </c>
    </row>
    <row r="94" spans="1:11" ht="82.5" x14ac:dyDescent="0.3">
      <c r="A94" s="152"/>
      <c r="B94" s="147" t="s">
        <v>472</v>
      </c>
      <c r="C94" s="147" t="s">
        <v>338</v>
      </c>
      <c r="D94" s="148" t="s">
        <v>407</v>
      </c>
      <c r="E94" s="148" t="s">
        <v>20</v>
      </c>
      <c r="F94" s="149" t="s">
        <v>467</v>
      </c>
      <c r="G94" s="153">
        <v>870000</v>
      </c>
      <c r="H94" s="153">
        <v>870000</v>
      </c>
      <c r="I94" s="153">
        <v>0</v>
      </c>
      <c r="J94" s="150" t="s">
        <v>410</v>
      </c>
      <c r="K94" s="150" t="s">
        <v>17</v>
      </c>
    </row>
    <row r="95" spans="1:11" ht="49.5" x14ac:dyDescent="0.3">
      <c r="A95" s="152"/>
      <c r="B95" s="147" t="s">
        <v>473</v>
      </c>
      <c r="C95" s="147" t="s">
        <v>333</v>
      </c>
      <c r="D95" s="148" t="s">
        <v>407</v>
      </c>
      <c r="E95" s="148" t="s">
        <v>20</v>
      </c>
      <c r="F95" s="149" t="s">
        <v>467</v>
      </c>
      <c r="G95" s="153">
        <v>600000</v>
      </c>
      <c r="H95" s="153">
        <v>600000</v>
      </c>
      <c r="I95" s="153">
        <v>0</v>
      </c>
      <c r="J95" s="150" t="s">
        <v>410</v>
      </c>
      <c r="K95" s="150" t="s">
        <v>17</v>
      </c>
    </row>
    <row r="96" spans="1:11" ht="99" x14ac:dyDescent="0.3">
      <c r="A96" s="152"/>
      <c r="B96" s="147" t="s">
        <v>474</v>
      </c>
      <c r="C96" s="147" t="s">
        <v>438</v>
      </c>
      <c r="D96" s="148" t="s">
        <v>407</v>
      </c>
      <c r="E96" s="148" t="s">
        <v>20</v>
      </c>
      <c r="F96" s="149" t="s">
        <v>467</v>
      </c>
      <c r="G96" s="153">
        <v>1120000</v>
      </c>
      <c r="H96" s="153">
        <v>1120000</v>
      </c>
      <c r="I96" s="153">
        <v>0</v>
      </c>
      <c r="J96" s="150" t="s">
        <v>410</v>
      </c>
      <c r="K96" s="150" t="s">
        <v>17</v>
      </c>
    </row>
    <row r="97" spans="1:11" ht="49.5" x14ac:dyDescent="0.3">
      <c r="A97" s="152"/>
      <c r="B97" s="147" t="s">
        <v>475</v>
      </c>
      <c r="C97" s="147" t="s">
        <v>338</v>
      </c>
      <c r="D97" s="148" t="s">
        <v>407</v>
      </c>
      <c r="E97" s="148" t="s">
        <v>20</v>
      </c>
      <c r="F97" s="149" t="s">
        <v>467</v>
      </c>
      <c r="G97" s="153">
        <v>1390000</v>
      </c>
      <c r="H97" s="153">
        <v>1390000</v>
      </c>
      <c r="I97" s="153">
        <v>0</v>
      </c>
      <c r="J97" s="150" t="s">
        <v>410</v>
      </c>
      <c r="K97" s="150" t="s">
        <v>17</v>
      </c>
    </row>
    <row r="98" spans="1:11" ht="82.5" x14ac:dyDescent="0.3">
      <c r="A98" s="152"/>
      <c r="B98" s="147" t="s">
        <v>476</v>
      </c>
      <c r="C98" s="147" t="s">
        <v>43</v>
      </c>
      <c r="D98" s="148" t="s">
        <v>407</v>
      </c>
      <c r="E98" s="148" t="s">
        <v>20</v>
      </c>
      <c r="F98" s="149" t="s">
        <v>467</v>
      </c>
      <c r="G98" s="153">
        <v>930000</v>
      </c>
      <c r="H98" s="153">
        <v>930000</v>
      </c>
      <c r="I98" s="153">
        <v>0</v>
      </c>
      <c r="J98" s="150" t="s">
        <v>410</v>
      </c>
      <c r="K98" s="150" t="s">
        <v>17</v>
      </c>
    </row>
    <row r="99" spans="1:11" ht="99" x14ac:dyDescent="0.3">
      <c r="A99" s="152"/>
      <c r="B99" s="147" t="s">
        <v>474</v>
      </c>
      <c r="C99" s="147" t="s">
        <v>41</v>
      </c>
      <c r="D99" s="148" t="s">
        <v>407</v>
      </c>
      <c r="E99" s="148" t="s">
        <v>20</v>
      </c>
      <c r="F99" s="149" t="s">
        <v>467</v>
      </c>
      <c r="G99" s="153">
        <v>870000</v>
      </c>
      <c r="H99" s="153">
        <v>870000</v>
      </c>
      <c r="I99" s="153">
        <v>0</v>
      </c>
      <c r="J99" s="150" t="s">
        <v>410</v>
      </c>
      <c r="K99" s="150" t="s">
        <v>17</v>
      </c>
    </row>
    <row r="100" spans="1:11" ht="49.5" x14ac:dyDescent="0.3">
      <c r="A100" s="152"/>
      <c r="B100" s="147" t="s">
        <v>477</v>
      </c>
      <c r="C100" s="147" t="s">
        <v>45</v>
      </c>
      <c r="D100" s="148" t="s">
        <v>407</v>
      </c>
      <c r="E100" s="148" t="s">
        <v>20</v>
      </c>
      <c r="F100" s="149" t="s">
        <v>467</v>
      </c>
      <c r="G100" s="153">
        <v>220000</v>
      </c>
      <c r="H100" s="153">
        <v>220000</v>
      </c>
      <c r="I100" s="153">
        <v>0</v>
      </c>
      <c r="J100" s="150" t="s">
        <v>410</v>
      </c>
      <c r="K100" s="150" t="s">
        <v>17</v>
      </c>
    </row>
    <row r="101" spans="1:11" ht="82.5" x14ac:dyDescent="0.3">
      <c r="A101" s="152"/>
      <c r="B101" s="147" t="s">
        <v>468</v>
      </c>
      <c r="C101" s="147" t="s">
        <v>388</v>
      </c>
      <c r="D101" s="148" t="s">
        <v>407</v>
      </c>
      <c r="E101" s="148" t="s">
        <v>20</v>
      </c>
      <c r="F101" s="149" t="s">
        <v>478</v>
      </c>
      <c r="G101" s="153">
        <v>2710000</v>
      </c>
      <c r="H101" s="153">
        <v>2710000</v>
      </c>
      <c r="I101" s="153">
        <v>0</v>
      </c>
      <c r="J101" s="150" t="s">
        <v>426</v>
      </c>
      <c r="K101" s="150" t="s">
        <v>17</v>
      </c>
    </row>
    <row r="102" spans="1:11" ht="66" x14ac:dyDescent="0.3">
      <c r="A102" s="152"/>
      <c r="B102" s="147" t="s">
        <v>479</v>
      </c>
      <c r="C102" s="147" t="s">
        <v>390</v>
      </c>
      <c r="D102" s="148" t="s">
        <v>407</v>
      </c>
      <c r="E102" s="148" t="s">
        <v>20</v>
      </c>
      <c r="F102" s="149" t="s">
        <v>478</v>
      </c>
      <c r="G102" s="153">
        <v>1100000</v>
      </c>
      <c r="H102" s="153">
        <v>1100000</v>
      </c>
      <c r="I102" s="153">
        <v>0</v>
      </c>
      <c r="J102" s="150" t="s">
        <v>426</v>
      </c>
      <c r="K102" s="150" t="s">
        <v>17</v>
      </c>
    </row>
    <row r="103" spans="1:11" ht="82.5" x14ac:dyDescent="0.3">
      <c r="A103" s="152"/>
      <c r="B103" s="147" t="s">
        <v>470</v>
      </c>
      <c r="C103" s="147" t="s">
        <v>392</v>
      </c>
      <c r="D103" s="148" t="s">
        <v>407</v>
      </c>
      <c r="E103" s="148" t="s">
        <v>20</v>
      </c>
      <c r="F103" s="149" t="s">
        <v>478</v>
      </c>
      <c r="G103" s="153">
        <v>770000</v>
      </c>
      <c r="H103" s="153">
        <v>770000</v>
      </c>
      <c r="I103" s="153">
        <v>0</v>
      </c>
      <c r="J103" s="150" t="s">
        <v>426</v>
      </c>
      <c r="K103" s="150" t="s">
        <v>17</v>
      </c>
    </row>
    <row r="104" spans="1:11" ht="99" x14ac:dyDescent="0.3">
      <c r="A104" s="152"/>
      <c r="B104" s="147" t="s">
        <v>480</v>
      </c>
      <c r="C104" s="147" t="s">
        <v>120</v>
      </c>
      <c r="D104" s="148" t="s">
        <v>407</v>
      </c>
      <c r="E104" s="148" t="s">
        <v>20</v>
      </c>
      <c r="F104" s="149" t="s">
        <v>478</v>
      </c>
      <c r="G104" s="153">
        <v>1760000</v>
      </c>
      <c r="H104" s="153">
        <v>1760000</v>
      </c>
      <c r="I104" s="153">
        <v>0</v>
      </c>
      <c r="J104" s="150" t="s">
        <v>426</v>
      </c>
      <c r="K104" s="150" t="s">
        <v>17</v>
      </c>
    </row>
    <row r="105" spans="1:11" ht="82.5" x14ac:dyDescent="0.3">
      <c r="A105" s="152"/>
      <c r="B105" s="147" t="s">
        <v>472</v>
      </c>
      <c r="C105" s="147" t="s">
        <v>338</v>
      </c>
      <c r="D105" s="148" t="s">
        <v>407</v>
      </c>
      <c r="E105" s="148" t="s">
        <v>20</v>
      </c>
      <c r="F105" s="149" t="s">
        <v>478</v>
      </c>
      <c r="G105" s="153">
        <v>870000</v>
      </c>
      <c r="H105" s="153">
        <v>870000</v>
      </c>
      <c r="I105" s="153">
        <v>0</v>
      </c>
      <c r="J105" s="150" t="s">
        <v>426</v>
      </c>
      <c r="K105" s="150" t="s">
        <v>17</v>
      </c>
    </row>
    <row r="106" spans="1:11" ht="99" x14ac:dyDescent="0.3">
      <c r="A106" s="152"/>
      <c r="B106" s="147" t="s">
        <v>481</v>
      </c>
      <c r="C106" s="147" t="s">
        <v>397</v>
      </c>
      <c r="D106" s="148" t="s">
        <v>407</v>
      </c>
      <c r="E106" s="148" t="s">
        <v>20</v>
      </c>
      <c r="F106" s="149" t="s">
        <v>478</v>
      </c>
      <c r="G106" s="153">
        <v>600000</v>
      </c>
      <c r="H106" s="153">
        <v>600000</v>
      </c>
      <c r="I106" s="153">
        <v>0</v>
      </c>
      <c r="J106" s="150" t="s">
        <v>426</v>
      </c>
      <c r="K106" s="150" t="s">
        <v>17</v>
      </c>
    </row>
    <row r="107" spans="1:11" ht="66" x14ac:dyDescent="0.3">
      <c r="A107" s="152"/>
      <c r="B107" s="147" t="s">
        <v>482</v>
      </c>
      <c r="C107" s="147" t="s">
        <v>333</v>
      </c>
      <c r="D107" s="148" t="s">
        <v>407</v>
      </c>
      <c r="E107" s="148" t="s">
        <v>20</v>
      </c>
      <c r="F107" s="149" t="s">
        <v>478</v>
      </c>
      <c r="G107" s="153">
        <v>1120000</v>
      </c>
      <c r="H107" s="153">
        <v>1120000</v>
      </c>
      <c r="I107" s="153">
        <v>0</v>
      </c>
      <c r="J107" s="150" t="s">
        <v>426</v>
      </c>
      <c r="K107" s="150" t="s">
        <v>17</v>
      </c>
    </row>
    <row r="108" spans="1:11" ht="66" x14ac:dyDescent="0.3">
      <c r="A108" s="152"/>
      <c r="B108" s="147" t="s">
        <v>483</v>
      </c>
      <c r="C108" s="147" t="s">
        <v>438</v>
      </c>
      <c r="D108" s="148" t="s">
        <v>407</v>
      </c>
      <c r="E108" s="148" t="s">
        <v>20</v>
      </c>
      <c r="F108" s="149" t="s">
        <v>478</v>
      </c>
      <c r="G108" s="153">
        <v>1390000</v>
      </c>
      <c r="H108" s="153">
        <v>1390000</v>
      </c>
      <c r="I108" s="153">
        <v>0</v>
      </c>
      <c r="J108" s="150" t="s">
        <v>426</v>
      </c>
      <c r="K108" s="150" t="s">
        <v>17</v>
      </c>
    </row>
    <row r="109" spans="1:11" ht="82.5" x14ac:dyDescent="0.3">
      <c r="A109" s="152"/>
      <c r="B109" s="147" t="s">
        <v>476</v>
      </c>
      <c r="C109" s="147" t="s">
        <v>338</v>
      </c>
      <c r="D109" s="148" t="s">
        <v>407</v>
      </c>
      <c r="E109" s="148" t="s">
        <v>20</v>
      </c>
      <c r="F109" s="149" t="s">
        <v>478</v>
      </c>
      <c r="G109" s="153">
        <v>930000</v>
      </c>
      <c r="H109" s="153">
        <v>930000</v>
      </c>
      <c r="I109" s="153">
        <v>0</v>
      </c>
      <c r="J109" s="150" t="s">
        <v>426</v>
      </c>
      <c r="K109" s="150" t="s">
        <v>17</v>
      </c>
    </row>
    <row r="110" spans="1:11" ht="66" x14ac:dyDescent="0.3">
      <c r="A110" s="152"/>
      <c r="B110" s="147" t="s">
        <v>482</v>
      </c>
      <c r="C110" s="147" t="s">
        <v>43</v>
      </c>
      <c r="D110" s="148" t="s">
        <v>407</v>
      </c>
      <c r="E110" s="148" t="s">
        <v>20</v>
      </c>
      <c r="F110" s="149" t="s">
        <v>478</v>
      </c>
      <c r="G110" s="153">
        <v>870000</v>
      </c>
      <c r="H110" s="153">
        <v>870000</v>
      </c>
      <c r="I110" s="153">
        <v>0</v>
      </c>
      <c r="J110" s="150" t="s">
        <v>426</v>
      </c>
      <c r="K110" s="150" t="s">
        <v>17</v>
      </c>
    </row>
    <row r="111" spans="1:11" ht="66" x14ac:dyDescent="0.3">
      <c r="A111" s="152"/>
      <c r="B111" s="147" t="s">
        <v>477</v>
      </c>
      <c r="C111" s="147" t="s">
        <v>45</v>
      </c>
      <c r="D111" s="148" t="s">
        <v>407</v>
      </c>
      <c r="E111" s="148" t="s">
        <v>20</v>
      </c>
      <c r="F111" s="149" t="s">
        <v>478</v>
      </c>
      <c r="G111" s="153">
        <v>220000</v>
      </c>
      <c r="H111" s="153">
        <v>220000</v>
      </c>
      <c r="I111" s="153">
        <v>0</v>
      </c>
      <c r="J111" s="150" t="s">
        <v>426</v>
      </c>
      <c r="K111" s="150" t="s">
        <v>17</v>
      </c>
    </row>
    <row r="112" spans="1:11" ht="82.5" x14ac:dyDescent="0.3">
      <c r="A112" s="152"/>
      <c r="B112" s="147" t="s">
        <v>468</v>
      </c>
      <c r="C112" s="147" t="s">
        <v>388</v>
      </c>
      <c r="D112" s="148" t="s">
        <v>407</v>
      </c>
      <c r="E112" s="148" t="s">
        <v>20</v>
      </c>
      <c r="F112" s="149" t="s">
        <v>484</v>
      </c>
      <c r="G112" s="153">
        <v>2710000</v>
      </c>
      <c r="H112" s="153">
        <v>2710000</v>
      </c>
      <c r="I112" s="153">
        <v>0</v>
      </c>
      <c r="J112" s="150" t="s">
        <v>443</v>
      </c>
      <c r="K112" s="150" t="s">
        <v>17</v>
      </c>
    </row>
    <row r="113" spans="1:11" ht="49.5" x14ac:dyDescent="0.3">
      <c r="A113" s="152"/>
      <c r="B113" s="147" t="s">
        <v>479</v>
      </c>
      <c r="C113" s="147" t="s">
        <v>390</v>
      </c>
      <c r="D113" s="148" t="s">
        <v>407</v>
      </c>
      <c r="E113" s="148" t="s">
        <v>20</v>
      </c>
      <c r="F113" s="149" t="s">
        <v>484</v>
      </c>
      <c r="G113" s="153">
        <v>1100000</v>
      </c>
      <c r="H113" s="153">
        <v>1100000</v>
      </c>
      <c r="I113" s="153">
        <v>0</v>
      </c>
      <c r="J113" s="150" t="s">
        <v>443</v>
      </c>
      <c r="K113" s="150" t="s">
        <v>17</v>
      </c>
    </row>
    <row r="114" spans="1:11" ht="99" x14ac:dyDescent="0.3">
      <c r="A114" s="152"/>
      <c r="B114" s="147" t="s">
        <v>485</v>
      </c>
      <c r="C114" s="147" t="s">
        <v>392</v>
      </c>
      <c r="D114" s="148" t="s">
        <v>407</v>
      </c>
      <c r="E114" s="148" t="s">
        <v>20</v>
      </c>
      <c r="F114" s="149" t="s">
        <v>484</v>
      </c>
      <c r="G114" s="153">
        <v>770000</v>
      </c>
      <c r="H114" s="153">
        <v>770000</v>
      </c>
      <c r="I114" s="153">
        <v>0</v>
      </c>
      <c r="J114" s="150" t="s">
        <v>443</v>
      </c>
      <c r="K114" s="150" t="s">
        <v>17</v>
      </c>
    </row>
    <row r="115" spans="1:11" ht="49.5" x14ac:dyDescent="0.3">
      <c r="A115" s="152"/>
      <c r="B115" s="147" t="s">
        <v>471</v>
      </c>
      <c r="C115" s="147" t="s">
        <v>120</v>
      </c>
      <c r="D115" s="148" t="s">
        <v>407</v>
      </c>
      <c r="E115" s="148" t="s">
        <v>20</v>
      </c>
      <c r="F115" s="149" t="s">
        <v>484</v>
      </c>
      <c r="G115" s="153">
        <v>1760000</v>
      </c>
      <c r="H115" s="153">
        <v>1760000</v>
      </c>
      <c r="I115" s="153">
        <v>0</v>
      </c>
      <c r="J115" s="150" t="s">
        <v>443</v>
      </c>
      <c r="K115" s="150" t="s">
        <v>17</v>
      </c>
    </row>
    <row r="116" spans="1:11" ht="82.5" x14ac:dyDescent="0.3">
      <c r="A116" s="152"/>
      <c r="B116" s="147" t="s">
        <v>472</v>
      </c>
      <c r="C116" s="147" t="s">
        <v>338</v>
      </c>
      <c r="D116" s="148" t="s">
        <v>407</v>
      </c>
      <c r="E116" s="148" t="s">
        <v>20</v>
      </c>
      <c r="F116" s="149" t="s">
        <v>484</v>
      </c>
      <c r="G116" s="153">
        <v>870000</v>
      </c>
      <c r="H116" s="153">
        <v>870000</v>
      </c>
      <c r="I116" s="153">
        <v>0</v>
      </c>
      <c r="J116" s="150" t="s">
        <v>443</v>
      </c>
      <c r="K116" s="150" t="s">
        <v>17</v>
      </c>
    </row>
    <row r="117" spans="1:11" ht="49.5" x14ac:dyDescent="0.3">
      <c r="A117" s="152"/>
      <c r="B117" s="147" t="s">
        <v>473</v>
      </c>
      <c r="C117" s="147" t="s">
        <v>397</v>
      </c>
      <c r="D117" s="148" t="s">
        <v>407</v>
      </c>
      <c r="E117" s="148" t="s">
        <v>20</v>
      </c>
      <c r="F117" s="149" t="s">
        <v>484</v>
      </c>
      <c r="G117" s="153">
        <v>600000</v>
      </c>
      <c r="H117" s="153">
        <v>600000</v>
      </c>
      <c r="I117" s="153">
        <v>0</v>
      </c>
      <c r="J117" s="150" t="s">
        <v>443</v>
      </c>
      <c r="K117" s="150" t="s">
        <v>17</v>
      </c>
    </row>
    <row r="118" spans="1:11" ht="99" x14ac:dyDescent="0.3">
      <c r="A118" s="152"/>
      <c r="B118" s="147" t="s">
        <v>474</v>
      </c>
      <c r="C118" s="147" t="s">
        <v>333</v>
      </c>
      <c r="D118" s="148" t="s">
        <v>407</v>
      </c>
      <c r="E118" s="148" t="s">
        <v>20</v>
      </c>
      <c r="F118" s="149" t="s">
        <v>484</v>
      </c>
      <c r="G118" s="153">
        <v>1120000</v>
      </c>
      <c r="H118" s="153">
        <v>1120000</v>
      </c>
      <c r="I118" s="153">
        <v>0</v>
      </c>
      <c r="J118" s="150" t="s">
        <v>443</v>
      </c>
      <c r="K118" s="150" t="s">
        <v>17</v>
      </c>
    </row>
    <row r="119" spans="1:11" ht="49.5" x14ac:dyDescent="0.3">
      <c r="A119" s="152"/>
      <c r="B119" s="147" t="s">
        <v>475</v>
      </c>
      <c r="C119" s="147" t="s">
        <v>438</v>
      </c>
      <c r="D119" s="148" t="s">
        <v>407</v>
      </c>
      <c r="E119" s="148" t="s">
        <v>20</v>
      </c>
      <c r="F119" s="149" t="s">
        <v>484</v>
      </c>
      <c r="G119" s="153">
        <v>1390000</v>
      </c>
      <c r="H119" s="153">
        <v>1390000</v>
      </c>
      <c r="I119" s="153">
        <v>0</v>
      </c>
      <c r="J119" s="150" t="s">
        <v>443</v>
      </c>
      <c r="K119" s="150" t="s">
        <v>17</v>
      </c>
    </row>
    <row r="120" spans="1:11" ht="82.5" x14ac:dyDescent="0.3">
      <c r="A120" s="152"/>
      <c r="B120" s="147" t="s">
        <v>476</v>
      </c>
      <c r="C120" s="147" t="s">
        <v>338</v>
      </c>
      <c r="D120" s="148" t="s">
        <v>407</v>
      </c>
      <c r="E120" s="148" t="s">
        <v>20</v>
      </c>
      <c r="F120" s="149" t="s">
        <v>484</v>
      </c>
      <c r="G120" s="153">
        <v>930000</v>
      </c>
      <c r="H120" s="153">
        <v>930000</v>
      </c>
      <c r="I120" s="153">
        <v>0</v>
      </c>
      <c r="J120" s="150" t="s">
        <v>443</v>
      </c>
      <c r="K120" s="150" t="s">
        <v>17</v>
      </c>
    </row>
    <row r="121" spans="1:11" ht="99" x14ac:dyDescent="0.3">
      <c r="A121" s="152"/>
      <c r="B121" s="147" t="s">
        <v>474</v>
      </c>
      <c r="C121" s="147" t="s">
        <v>43</v>
      </c>
      <c r="D121" s="148" t="s">
        <v>407</v>
      </c>
      <c r="E121" s="148" t="s">
        <v>20</v>
      </c>
      <c r="F121" s="149" t="s">
        <v>484</v>
      </c>
      <c r="G121" s="153">
        <v>870000</v>
      </c>
      <c r="H121" s="153">
        <v>870000</v>
      </c>
      <c r="I121" s="153">
        <v>0</v>
      </c>
      <c r="J121" s="150" t="s">
        <v>443</v>
      </c>
      <c r="K121" s="150" t="s">
        <v>17</v>
      </c>
    </row>
    <row r="122" spans="1:11" ht="49.5" x14ac:dyDescent="0.3">
      <c r="A122" s="152"/>
      <c r="B122" s="147" t="s">
        <v>486</v>
      </c>
      <c r="C122" s="147" t="s">
        <v>45</v>
      </c>
      <c r="D122" s="148" t="s">
        <v>407</v>
      </c>
      <c r="E122" s="148" t="s">
        <v>20</v>
      </c>
      <c r="F122" s="149" t="s">
        <v>484</v>
      </c>
      <c r="G122" s="153">
        <v>220000</v>
      </c>
      <c r="H122" s="153">
        <v>220000</v>
      </c>
      <c r="I122" s="153">
        <v>0</v>
      </c>
      <c r="J122" s="150" t="s">
        <v>443</v>
      </c>
      <c r="K122" s="150" t="s">
        <v>17</v>
      </c>
    </row>
    <row r="123" spans="1:11" ht="66" x14ac:dyDescent="0.3">
      <c r="A123" s="152"/>
      <c r="B123" s="147" t="s">
        <v>487</v>
      </c>
      <c r="C123" s="147" t="s">
        <v>390</v>
      </c>
      <c r="D123" s="148" t="s">
        <v>13</v>
      </c>
      <c r="E123" s="148" t="s">
        <v>23</v>
      </c>
      <c r="F123" s="149" t="s">
        <v>488</v>
      </c>
      <c r="G123" s="153">
        <v>400000000</v>
      </c>
      <c r="H123" s="153">
        <v>400000000</v>
      </c>
      <c r="I123" s="153">
        <v>0</v>
      </c>
      <c r="J123" s="150" t="s">
        <v>489</v>
      </c>
      <c r="K123" s="150" t="s">
        <v>17</v>
      </c>
    </row>
    <row r="124" spans="1:11" ht="409.5" x14ac:dyDescent="0.3">
      <c r="A124" s="152"/>
      <c r="B124" s="147" t="s">
        <v>490</v>
      </c>
      <c r="C124" s="147" t="s">
        <v>392</v>
      </c>
      <c r="D124" s="148" t="s">
        <v>491</v>
      </c>
      <c r="E124" s="148" t="s">
        <v>21</v>
      </c>
      <c r="F124" s="148" t="s">
        <v>488</v>
      </c>
      <c r="G124" s="153">
        <v>320000000</v>
      </c>
      <c r="H124" s="153">
        <v>320000000</v>
      </c>
      <c r="I124" s="153">
        <v>0</v>
      </c>
      <c r="J124" s="151" t="s">
        <v>489</v>
      </c>
      <c r="K124" s="148" t="s">
        <v>492</v>
      </c>
    </row>
    <row r="125" spans="1:11" ht="363" x14ac:dyDescent="0.3">
      <c r="A125" s="152"/>
      <c r="B125" s="147" t="s">
        <v>493</v>
      </c>
      <c r="C125" s="147" t="s">
        <v>41</v>
      </c>
      <c r="D125" s="148" t="s">
        <v>494</v>
      </c>
      <c r="E125" s="148" t="s">
        <v>23</v>
      </c>
      <c r="F125" s="149" t="s">
        <v>495</v>
      </c>
      <c r="G125" s="153">
        <v>111240000.00000001</v>
      </c>
      <c r="H125" s="153">
        <v>111240000.00000001</v>
      </c>
      <c r="I125" s="153">
        <v>111240000.00000001</v>
      </c>
      <c r="J125" s="151" t="s">
        <v>489</v>
      </c>
      <c r="K125" s="150" t="s">
        <v>496</v>
      </c>
    </row>
    <row r="126" spans="1:11" ht="363" x14ac:dyDescent="0.3">
      <c r="A126" s="152"/>
      <c r="B126" s="147" t="s">
        <v>497</v>
      </c>
      <c r="C126" s="147" t="s">
        <v>41</v>
      </c>
      <c r="D126" s="148" t="s">
        <v>494</v>
      </c>
      <c r="E126" s="148" t="s">
        <v>23</v>
      </c>
      <c r="F126" s="149" t="s">
        <v>495</v>
      </c>
      <c r="G126" s="153">
        <v>250200000.00000003</v>
      </c>
      <c r="H126" s="153">
        <v>250200000.00000003</v>
      </c>
      <c r="I126" s="153">
        <v>250200000.00000003</v>
      </c>
      <c r="J126" s="151" t="s">
        <v>489</v>
      </c>
      <c r="K126" s="150" t="s">
        <v>496</v>
      </c>
    </row>
    <row r="127" spans="1:11" ht="363" x14ac:dyDescent="0.3">
      <c r="A127" s="152"/>
      <c r="B127" s="147" t="s">
        <v>498</v>
      </c>
      <c r="C127" s="147" t="s">
        <v>41</v>
      </c>
      <c r="D127" s="148" t="s">
        <v>494</v>
      </c>
      <c r="E127" s="148" t="s">
        <v>23</v>
      </c>
      <c r="F127" s="149" t="s">
        <v>495</v>
      </c>
      <c r="G127" s="153">
        <v>118439999.99999999</v>
      </c>
      <c r="H127" s="153">
        <v>118439999.99999999</v>
      </c>
      <c r="I127" s="153">
        <v>118439999.99999999</v>
      </c>
      <c r="J127" s="151" t="s">
        <v>489</v>
      </c>
      <c r="K127" s="150" t="s">
        <v>496</v>
      </c>
    </row>
    <row r="128" spans="1:11" ht="363" x14ac:dyDescent="0.3">
      <c r="A128" s="152"/>
      <c r="B128" s="147" t="s">
        <v>499</v>
      </c>
      <c r="C128" s="147" t="s">
        <v>41</v>
      </c>
      <c r="D128" s="148" t="s">
        <v>494</v>
      </c>
      <c r="E128" s="148" t="s">
        <v>23</v>
      </c>
      <c r="F128" s="149" t="s">
        <v>495</v>
      </c>
      <c r="G128" s="153">
        <v>201780000</v>
      </c>
      <c r="H128" s="153">
        <v>201780000</v>
      </c>
      <c r="I128" s="153">
        <v>201780000</v>
      </c>
      <c r="J128" s="151" t="s">
        <v>489</v>
      </c>
      <c r="K128" s="150" t="s">
        <v>496</v>
      </c>
    </row>
    <row r="129" spans="1:11" ht="66" x14ac:dyDescent="0.3">
      <c r="A129" s="152"/>
      <c r="B129" s="147" t="s">
        <v>500</v>
      </c>
      <c r="C129" s="147" t="s">
        <v>41</v>
      </c>
      <c r="D129" s="148" t="s">
        <v>501</v>
      </c>
      <c r="E129" s="148" t="s">
        <v>20</v>
      </c>
      <c r="F129" s="149" t="s">
        <v>495</v>
      </c>
      <c r="G129" s="153">
        <v>2340000</v>
      </c>
      <c r="H129" s="153">
        <v>2340000</v>
      </c>
      <c r="I129" s="153">
        <v>2340000</v>
      </c>
      <c r="J129" s="151" t="s">
        <v>489</v>
      </c>
      <c r="K129" s="150" t="s">
        <v>17</v>
      </c>
    </row>
    <row r="130" spans="1:11" ht="16.5" x14ac:dyDescent="0.3">
      <c r="A130" s="152"/>
    </row>
    <row r="131" spans="1:11" ht="16.5" x14ac:dyDescent="0.3">
      <c r="A131" s="152"/>
    </row>
    <row r="132" spans="1:11" ht="16.5" x14ac:dyDescent="0.3">
      <c r="A132" s="152"/>
    </row>
  </sheetData>
  <sheetProtection sheet="1" formatCells="0" insertHyperlinks="0" deleteColumns="0" autoFilter="0" pivotTables="0"/>
  <mergeCells count="1">
    <mergeCell ref="B1:C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16"/>
  <sheetViews>
    <sheetView topLeftCell="A4" workbookViewId="0">
      <selection activeCell="E8" sqref="E8"/>
    </sheetView>
  </sheetViews>
  <sheetFormatPr baseColWidth="10" defaultRowHeight="15" x14ac:dyDescent="0.25"/>
  <cols>
    <col min="2" max="2" width="38.7109375" customWidth="1"/>
    <col min="3" max="3" width="17.42578125" customWidth="1"/>
    <col min="4" max="4" width="16.42578125" customWidth="1"/>
    <col min="5" max="5" width="26.5703125" customWidth="1"/>
    <col min="6" max="6" width="30.5703125" customWidth="1"/>
  </cols>
  <sheetData>
    <row r="1" spans="2:11" x14ac:dyDescent="0.25">
      <c r="B1" s="196"/>
    </row>
    <row r="2" spans="2:11" x14ac:dyDescent="0.25">
      <c r="B2" s="196"/>
    </row>
    <row r="3" spans="2:11" x14ac:dyDescent="0.25">
      <c r="B3" s="196"/>
    </row>
    <row r="4" spans="2:11" x14ac:dyDescent="0.25">
      <c r="B4" s="196"/>
    </row>
    <row r="5" spans="2:11" x14ac:dyDescent="0.25">
      <c r="B5" s="196"/>
    </row>
    <row r="6" spans="2:11" ht="15.75" thickBot="1" x14ac:dyDescent="0.3"/>
    <row r="7" spans="2:11" ht="60" x14ac:dyDescent="0.25">
      <c r="B7" s="154" t="s">
        <v>0</v>
      </c>
      <c r="C7" s="155" t="s">
        <v>1</v>
      </c>
      <c r="D7" s="155" t="s">
        <v>3</v>
      </c>
      <c r="E7" s="155" t="s">
        <v>4</v>
      </c>
      <c r="F7" s="155" t="s">
        <v>9</v>
      </c>
      <c r="G7" s="155" t="s">
        <v>2</v>
      </c>
      <c r="H7" s="155" t="s">
        <v>10</v>
      </c>
      <c r="I7" s="155" t="s">
        <v>5</v>
      </c>
      <c r="J7" s="155" t="s">
        <v>11</v>
      </c>
      <c r="K7" s="156" t="s">
        <v>7</v>
      </c>
    </row>
    <row r="8" spans="2:11" ht="105" x14ac:dyDescent="0.25">
      <c r="B8" s="157" t="s">
        <v>502</v>
      </c>
      <c r="C8" s="1">
        <v>45292</v>
      </c>
      <c r="D8" s="7" t="s">
        <v>503</v>
      </c>
      <c r="E8" s="7" t="s">
        <v>21</v>
      </c>
      <c r="F8" s="158" t="s">
        <v>504</v>
      </c>
      <c r="G8" s="10">
        <v>33600000</v>
      </c>
      <c r="H8" s="10">
        <v>33600000</v>
      </c>
      <c r="I8" s="10">
        <v>0</v>
      </c>
      <c r="J8" s="7" t="s">
        <v>505</v>
      </c>
      <c r="K8" s="159" t="s">
        <v>17</v>
      </c>
    </row>
    <row r="9" spans="2:11" ht="45" x14ac:dyDescent="0.25">
      <c r="B9" s="157" t="s">
        <v>506</v>
      </c>
      <c r="C9" s="1">
        <v>45292</v>
      </c>
      <c r="D9" s="7" t="s">
        <v>503</v>
      </c>
      <c r="E9" s="7" t="s">
        <v>21</v>
      </c>
      <c r="F9" s="158" t="s">
        <v>504</v>
      </c>
      <c r="G9" s="10">
        <v>15726667</v>
      </c>
      <c r="H9" s="10">
        <v>15726667</v>
      </c>
      <c r="I9" s="10">
        <v>0</v>
      </c>
      <c r="J9" s="7" t="s">
        <v>505</v>
      </c>
      <c r="K9" s="159" t="s">
        <v>17</v>
      </c>
    </row>
    <row r="10" spans="2:11" ht="60" x14ac:dyDescent="0.25">
      <c r="B10" s="157" t="s">
        <v>507</v>
      </c>
      <c r="C10" s="1">
        <v>45323</v>
      </c>
      <c r="D10" s="7" t="s">
        <v>503</v>
      </c>
      <c r="E10" s="7" t="s">
        <v>21</v>
      </c>
      <c r="F10" s="158" t="s">
        <v>504</v>
      </c>
      <c r="G10" s="10">
        <f>1350000*11</f>
        <v>14850000</v>
      </c>
      <c r="H10" s="10">
        <f>1350000*11</f>
        <v>14850000</v>
      </c>
      <c r="I10" s="10">
        <v>0</v>
      </c>
      <c r="J10" s="7" t="s">
        <v>505</v>
      </c>
      <c r="K10" s="159" t="s">
        <v>17</v>
      </c>
    </row>
    <row r="11" spans="2:11" ht="45" x14ac:dyDescent="0.25">
      <c r="B11" s="157" t="s">
        <v>508</v>
      </c>
      <c r="C11" s="1">
        <v>45292</v>
      </c>
      <c r="D11" s="7" t="s">
        <v>503</v>
      </c>
      <c r="E11" s="7" t="s">
        <v>21</v>
      </c>
      <c r="F11" s="158" t="s">
        <v>509</v>
      </c>
      <c r="G11" s="10">
        <v>16000000</v>
      </c>
      <c r="H11" s="10">
        <v>16000000</v>
      </c>
      <c r="I11" s="10">
        <v>0</v>
      </c>
      <c r="J11" s="7" t="s">
        <v>505</v>
      </c>
      <c r="K11" s="159" t="s">
        <v>17</v>
      </c>
    </row>
    <row r="12" spans="2:11" ht="45" x14ac:dyDescent="0.25">
      <c r="B12" s="157" t="s">
        <v>510</v>
      </c>
      <c r="C12" s="1">
        <v>45352</v>
      </c>
      <c r="D12" s="1" t="s">
        <v>167</v>
      </c>
      <c r="E12" s="7" t="s">
        <v>20</v>
      </c>
      <c r="F12" s="158" t="s">
        <v>504</v>
      </c>
      <c r="G12" s="10">
        <f t="shared" ref="G12:H13" si="0">600000*8</f>
        <v>4800000</v>
      </c>
      <c r="H12" s="10">
        <f t="shared" si="0"/>
        <v>4800000</v>
      </c>
      <c r="I12" s="10">
        <v>0</v>
      </c>
      <c r="J12" s="7" t="s">
        <v>505</v>
      </c>
      <c r="K12" s="159" t="s">
        <v>17</v>
      </c>
    </row>
    <row r="13" spans="2:11" ht="45" x14ac:dyDescent="0.25">
      <c r="B13" s="157" t="s">
        <v>510</v>
      </c>
      <c r="C13" s="1">
        <v>45505</v>
      </c>
      <c r="D13" s="1" t="s">
        <v>167</v>
      </c>
      <c r="E13" s="7" t="s">
        <v>20</v>
      </c>
      <c r="F13" s="158" t="s">
        <v>504</v>
      </c>
      <c r="G13" s="10">
        <f t="shared" si="0"/>
        <v>4800000</v>
      </c>
      <c r="H13" s="10">
        <f t="shared" si="0"/>
        <v>4800000</v>
      </c>
      <c r="I13" s="10">
        <v>0</v>
      </c>
      <c r="J13" s="7" t="s">
        <v>505</v>
      </c>
      <c r="K13" s="159" t="s">
        <v>17</v>
      </c>
    </row>
    <row r="14" spans="2:11" ht="45" x14ac:dyDescent="0.25">
      <c r="B14" s="157" t="s">
        <v>510</v>
      </c>
      <c r="C14" s="1" t="s">
        <v>511</v>
      </c>
      <c r="D14" s="1" t="s">
        <v>167</v>
      </c>
      <c r="E14" s="7" t="s">
        <v>20</v>
      </c>
      <c r="F14" s="158" t="s">
        <v>504</v>
      </c>
      <c r="G14" s="10">
        <f>600000*4</f>
        <v>2400000</v>
      </c>
      <c r="H14" s="10">
        <f>600000*4</f>
        <v>2400000</v>
      </c>
      <c r="I14" s="10">
        <v>0</v>
      </c>
      <c r="J14" s="7" t="s">
        <v>505</v>
      </c>
      <c r="K14" s="159" t="s">
        <v>17</v>
      </c>
    </row>
    <row r="15" spans="2:11" ht="45" x14ac:dyDescent="0.25">
      <c r="B15" s="157" t="s">
        <v>512</v>
      </c>
      <c r="C15" s="1" t="s">
        <v>511</v>
      </c>
      <c r="D15" s="1" t="s">
        <v>167</v>
      </c>
      <c r="E15" s="7" t="s">
        <v>21</v>
      </c>
      <c r="F15" s="158" t="s">
        <v>504</v>
      </c>
      <c r="G15" s="10">
        <f>2500000*8</f>
        <v>20000000</v>
      </c>
      <c r="H15" s="10">
        <f>2500000*8</f>
        <v>20000000</v>
      </c>
      <c r="I15" s="10">
        <v>0</v>
      </c>
      <c r="J15" s="7" t="s">
        <v>505</v>
      </c>
      <c r="K15" s="159" t="s">
        <v>17</v>
      </c>
    </row>
    <row r="16" spans="2:11" ht="45" x14ac:dyDescent="0.25">
      <c r="B16" s="157" t="s">
        <v>513</v>
      </c>
      <c r="C16" s="1">
        <v>45778</v>
      </c>
      <c r="D16" s="160" t="s">
        <v>503</v>
      </c>
      <c r="E16" s="7" t="s">
        <v>21</v>
      </c>
      <c r="F16" s="158" t="s">
        <v>504</v>
      </c>
      <c r="G16" s="10">
        <v>1167564</v>
      </c>
      <c r="H16" s="10">
        <v>1167564</v>
      </c>
      <c r="I16" s="10">
        <v>0</v>
      </c>
      <c r="J16" s="7" t="s">
        <v>505</v>
      </c>
      <c r="K16" s="5" t="s">
        <v>17</v>
      </c>
    </row>
  </sheetData>
  <sheetProtection sheet="1" formatCells="0" formatRows="0" insertRows="0" deleteColumns="0" sort="0"/>
  <mergeCells count="1">
    <mergeCell ref="B1:B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11"/>
  <sheetViews>
    <sheetView topLeftCell="D4" workbookViewId="0">
      <selection activeCell="I8" sqref="I8"/>
    </sheetView>
  </sheetViews>
  <sheetFormatPr baseColWidth="10" defaultRowHeight="15" x14ac:dyDescent="0.25"/>
  <cols>
    <col min="2" max="2" width="46.42578125" customWidth="1"/>
    <col min="6" max="6" width="33" customWidth="1"/>
  </cols>
  <sheetData>
    <row r="1" spans="2:11" x14ac:dyDescent="0.25">
      <c r="B1" s="196"/>
    </row>
    <row r="2" spans="2:11" x14ac:dyDescent="0.25">
      <c r="B2" s="196"/>
    </row>
    <row r="3" spans="2:11" x14ac:dyDescent="0.25">
      <c r="B3" s="196"/>
    </row>
    <row r="4" spans="2:11" x14ac:dyDescent="0.25">
      <c r="B4" s="196"/>
    </row>
    <row r="5" spans="2:11" x14ac:dyDescent="0.25">
      <c r="B5" s="196"/>
    </row>
    <row r="6" spans="2:11" ht="15.75" thickBot="1" x14ac:dyDescent="0.3"/>
    <row r="7" spans="2:11" ht="90" x14ac:dyDescent="0.25">
      <c r="B7" s="161" t="s">
        <v>0</v>
      </c>
      <c r="C7" s="155" t="s">
        <v>1</v>
      </c>
      <c r="D7" s="155" t="s">
        <v>3</v>
      </c>
      <c r="E7" s="155" t="s">
        <v>4</v>
      </c>
      <c r="F7" s="155" t="s">
        <v>9</v>
      </c>
      <c r="G7" s="155" t="s">
        <v>2</v>
      </c>
      <c r="H7" s="155" t="s">
        <v>10</v>
      </c>
      <c r="I7" s="155" t="s">
        <v>5</v>
      </c>
      <c r="J7" s="155" t="s">
        <v>11</v>
      </c>
      <c r="K7" s="156" t="s">
        <v>7</v>
      </c>
    </row>
    <row r="8" spans="2:11" ht="90" x14ac:dyDescent="0.25">
      <c r="B8" s="6" t="s">
        <v>514</v>
      </c>
      <c r="C8" s="1">
        <v>45292</v>
      </c>
      <c r="D8" s="162" t="s">
        <v>24</v>
      </c>
      <c r="E8" s="7" t="s">
        <v>20</v>
      </c>
      <c r="F8" s="3" t="s">
        <v>515</v>
      </c>
      <c r="G8" s="10">
        <v>33000000</v>
      </c>
      <c r="H8" s="10">
        <v>33000000</v>
      </c>
      <c r="I8" s="10">
        <v>0</v>
      </c>
      <c r="J8" s="3" t="s">
        <v>516</v>
      </c>
      <c r="K8" s="159" t="s">
        <v>517</v>
      </c>
    </row>
    <row r="9" spans="2:11" ht="90" x14ac:dyDescent="0.25">
      <c r="B9" s="6" t="s">
        <v>518</v>
      </c>
      <c r="C9" s="1">
        <v>45292</v>
      </c>
      <c r="D9" s="162" t="s">
        <v>24</v>
      </c>
      <c r="E9" s="7" t="s">
        <v>20</v>
      </c>
      <c r="F9" s="3" t="s">
        <v>515</v>
      </c>
      <c r="G9" s="10">
        <v>26400000</v>
      </c>
      <c r="H9" s="10">
        <v>26400000</v>
      </c>
      <c r="I9" s="10">
        <v>0</v>
      </c>
      <c r="J9" s="3" t="s">
        <v>516</v>
      </c>
      <c r="K9" s="159" t="s">
        <v>519</v>
      </c>
    </row>
    <row r="10" spans="2:11" ht="90" x14ac:dyDescent="0.25">
      <c r="B10" s="6" t="s">
        <v>520</v>
      </c>
      <c r="C10" s="1">
        <v>45323</v>
      </c>
      <c r="D10" s="7" t="s">
        <v>24</v>
      </c>
      <c r="E10" s="7" t="s">
        <v>20</v>
      </c>
      <c r="F10" s="3" t="s">
        <v>515</v>
      </c>
      <c r="G10" s="10">
        <v>2800000</v>
      </c>
      <c r="H10" s="10">
        <v>2800000</v>
      </c>
      <c r="I10" s="10">
        <v>0</v>
      </c>
      <c r="J10" s="3" t="s">
        <v>516</v>
      </c>
      <c r="K10" s="159" t="s">
        <v>17</v>
      </c>
    </row>
    <row r="11" spans="2:11" ht="90" x14ac:dyDescent="0.25">
      <c r="B11" s="6" t="s">
        <v>521</v>
      </c>
      <c r="C11" s="1">
        <v>45323</v>
      </c>
      <c r="D11" s="7" t="s">
        <v>24</v>
      </c>
      <c r="E11" s="7" t="s">
        <v>20</v>
      </c>
      <c r="F11" s="3" t="s">
        <v>515</v>
      </c>
      <c r="G11" s="10">
        <v>7000000</v>
      </c>
      <c r="H11" s="10">
        <v>7000000</v>
      </c>
      <c r="I11" s="10">
        <v>0</v>
      </c>
      <c r="J11" s="3" t="s">
        <v>516</v>
      </c>
      <c r="K11" s="159" t="s">
        <v>522</v>
      </c>
    </row>
  </sheetData>
  <sheetProtection sheet="1" insertColumns="0" insertRows="0" deleteColumns="0" sort="0" autoFilter="0" pivotTables="0"/>
  <mergeCells count="1">
    <mergeCell ref="B1:B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116"/>
  <sheetViews>
    <sheetView tabSelected="1" topLeftCell="B10" workbookViewId="0">
      <selection activeCell="F11" sqref="F11"/>
    </sheetView>
  </sheetViews>
  <sheetFormatPr baseColWidth="10" defaultRowHeight="15" x14ac:dyDescent="0.25"/>
  <cols>
    <col min="2" max="2" width="53.85546875" customWidth="1"/>
    <col min="6" max="6" width="22.85546875" customWidth="1"/>
    <col min="7" max="7" width="16.140625" customWidth="1"/>
    <col min="8" max="8" width="21.5703125" customWidth="1"/>
  </cols>
  <sheetData>
    <row r="1" spans="2:11" x14ac:dyDescent="0.25">
      <c r="B1" s="196"/>
    </row>
    <row r="2" spans="2:11" x14ac:dyDescent="0.25">
      <c r="B2" s="196"/>
    </row>
    <row r="3" spans="2:11" x14ac:dyDescent="0.25">
      <c r="B3" s="196"/>
    </row>
    <row r="4" spans="2:11" x14ac:dyDescent="0.25">
      <c r="B4" s="196"/>
    </row>
    <row r="5" spans="2:11" x14ac:dyDescent="0.25">
      <c r="B5" s="196"/>
    </row>
    <row r="6" spans="2:11" ht="15.75" thickBot="1" x14ac:dyDescent="0.3"/>
    <row r="7" spans="2:11" ht="90" x14ac:dyDescent="0.25">
      <c r="B7" s="161" t="s">
        <v>0</v>
      </c>
      <c r="C7" s="155" t="s">
        <v>1</v>
      </c>
      <c r="D7" s="155" t="s">
        <v>3</v>
      </c>
      <c r="E7" s="155" t="s">
        <v>4</v>
      </c>
      <c r="F7" s="155" t="s">
        <v>9</v>
      </c>
      <c r="G7" s="155" t="s">
        <v>2</v>
      </c>
      <c r="H7" s="155" t="s">
        <v>10</v>
      </c>
      <c r="I7" s="155" t="s">
        <v>5</v>
      </c>
      <c r="J7" s="155" t="s">
        <v>11</v>
      </c>
      <c r="K7" s="156" t="s">
        <v>7</v>
      </c>
    </row>
    <row r="8" spans="2:11" ht="120" x14ac:dyDescent="0.25">
      <c r="B8" s="163" t="s">
        <v>523</v>
      </c>
      <c r="C8" s="164" t="s">
        <v>524</v>
      </c>
      <c r="D8" s="164" t="s">
        <v>525</v>
      </c>
      <c r="E8" s="7" t="s">
        <v>21</v>
      </c>
      <c r="F8" s="164" t="s">
        <v>526</v>
      </c>
      <c r="G8" s="165">
        <v>25571520</v>
      </c>
      <c r="H8" s="10">
        <f>+G8</f>
        <v>25571520</v>
      </c>
      <c r="I8" s="10">
        <v>0</v>
      </c>
      <c r="J8" s="164" t="s">
        <v>527</v>
      </c>
      <c r="K8" s="5"/>
    </row>
    <row r="9" spans="2:11" ht="90" x14ac:dyDescent="0.25">
      <c r="B9" s="163" t="s">
        <v>528</v>
      </c>
      <c r="C9" s="164" t="s">
        <v>529</v>
      </c>
      <c r="D9" s="164" t="s">
        <v>530</v>
      </c>
      <c r="E9" s="7" t="s">
        <v>22</v>
      </c>
      <c r="F9" s="164" t="s">
        <v>526</v>
      </c>
      <c r="G9" s="165">
        <v>215937280</v>
      </c>
      <c r="H9" s="10">
        <f t="shared" ref="H9:H17" si="0">+G9</f>
        <v>215937280</v>
      </c>
      <c r="I9" s="10">
        <v>0</v>
      </c>
      <c r="J9" s="164" t="s">
        <v>527</v>
      </c>
      <c r="K9" s="5"/>
    </row>
    <row r="10" spans="2:11" ht="120" x14ac:dyDescent="0.25">
      <c r="B10" s="166" t="s">
        <v>531</v>
      </c>
      <c r="C10" s="164" t="s">
        <v>532</v>
      </c>
      <c r="D10" s="164" t="s">
        <v>533</v>
      </c>
      <c r="E10" s="7" t="s">
        <v>21</v>
      </c>
      <c r="F10" s="164" t="s">
        <v>526</v>
      </c>
      <c r="G10" s="165">
        <v>188108035.20000002</v>
      </c>
      <c r="H10" s="10">
        <f t="shared" si="0"/>
        <v>188108035.20000002</v>
      </c>
      <c r="I10" s="10">
        <v>0</v>
      </c>
      <c r="J10" s="164" t="s">
        <v>527</v>
      </c>
      <c r="K10" s="5"/>
    </row>
    <row r="11" spans="2:11" ht="120" x14ac:dyDescent="0.25">
      <c r="B11" s="166" t="s">
        <v>534</v>
      </c>
      <c r="C11" s="164" t="s">
        <v>535</v>
      </c>
      <c r="D11" s="164" t="s">
        <v>13</v>
      </c>
      <c r="E11" s="7" t="s">
        <v>21</v>
      </c>
      <c r="F11" s="164" t="s">
        <v>526</v>
      </c>
      <c r="G11" s="165">
        <v>85050000</v>
      </c>
      <c r="H11" s="10">
        <f t="shared" si="0"/>
        <v>85050000</v>
      </c>
      <c r="I11" s="10">
        <v>0</v>
      </c>
      <c r="J11" s="164" t="s">
        <v>527</v>
      </c>
      <c r="K11" s="5"/>
    </row>
    <row r="12" spans="2:11" ht="120" x14ac:dyDescent="0.25">
      <c r="B12" s="163" t="s">
        <v>536</v>
      </c>
      <c r="C12" s="164" t="s">
        <v>537</v>
      </c>
      <c r="D12" s="164" t="s">
        <v>538</v>
      </c>
      <c r="E12" s="7" t="s">
        <v>21</v>
      </c>
      <c r="F12" s="164" t="s">
        <v>526</v>
      </c>
      <c r="G12" s="167">
        <v>16403201.200000001</v>
      </c>
      <c r="H12" s="10">
        <f t="shared" si="0"/>
        <v>16403201.200000001</v>
      </c>
      <c r="I12" s="10">
        <v>0</v>
      </c>
      <c r="J12" s="164" t="s">
        <v>527</v>
      </c>
      <c r="K12" s="5"/>
    </row>
    <row r="13" spans="2:11" ht="120" x14ac:dyDescent="0.25">
      <c r="B13" s="163" t="s">
        <v>539</v>
      </c>
      <c r="C13" s="164" t="s">
        <v>540</v>
      </c>
      <c r="D13" s="164" t="s">
        <v>541</v>
      </c>
      <c r="E13" s="7" t="s">
        <v>21</v>
      </c>
      <c r="F13" s="164" t="s">
        <v>526</v>
      </c>
      <c r="G13" s="167">
        <v>62790801.039999999</v>
      </c>
      <c r="H13" s="10">
        <f t="shared" si="0"/>
        <v>62790801.039999999</v>
      </c>
      <c r="I13" s="10">
        <v>0</v>
      </c>
      <c r="J13" s="164" t="s">
        <v>527</v>
      </c>
      <c r="K13" s="5"/>
    </row>
    <row r="14" spans="2:11" ht="90" x14ac:dyDescent="0.25">
      <c r="B14" s="166" t="s">
        <v>542</v>
      </c>
      <c r="C14" s="164" t="s">
        <v>543</v>
      </c>
      <c r="D14" s="164" t="s">
        <v>533</v>
      </c>
      <c r="E14" s="7" t="s">
        <v>20</v>
      </c>
      <c r="F14" s="164" t="s">
        <v>526</v>
      </c>
      <c r="G14" s="167">
        <v>6000000</v>
      </c>
      <c r="H14" s="10">
        <f t="shared" si="0"/>
        <v>6000000</v>
      </c>
      <c r="I14" s="10">
        <v>0</v>
      </c>
      <c r="J14" s="164" t="s">
        <v>527</v>
      </c>
      <c r="K14" s="5"/>
    </row>
    <row r="15" spans="2:11" ht="90" x14ac:dyDescent="0.25">
      <c r="B15" s="166" t="s">
        <v>544</v>
      </c>
      <c r="C15" s="164" t="s">
        <v>543</v>
      </c>
      <c r="D15" s="164" t="s">
        <v>533</v>
      </c>
      <c r="E15" s="7" t="s">
        <v>20</v>
      </c>
      <c r="F15" s="164" t="s">
        <v>526</v>
      </c>
      <c r="G15" s="167">
        <v>11451970</v>
      </c>
      <c r="H15" s="10">
        <f t="shared" si="0"/>
        <v>11451970</v>
      </c>
      <c r="I15" s="10">
        <v>0</v>
      </c>
      <c r="J15" s="164" t="s">
        <v>527</v>
      </c>
      <c r="K15" s="5"/>
    </row>
    <row r="16" spans="2:11" ht="90" x14ac:dyDescent="0.25">
      <c r="B16" s="168" t="s">
        <v>545</v>
      </c>
      <c r="C16" s="164" t="s">
        <v>543</v>
      </c>
      <c r="D16" s="164" t="s">
        <v>533</v>
      </c>
      <c r="E16" s="7" t="s">
        <v>20</v>
      </c>
      <c r="F16" s="164" t="s">
        <v>526</v>
      </c>
      <c r="G16" s="165">
        <v>3111462.5599999428</v>
      </c>
      <c r="H16" s="10">
        <f t="shared" si="0"/>
        <v>3111462.5599999428</v>
      </c>
      <c r="I16" s="10">
        <v>0</v>
      </c>
      <c r="J16" s="164" t="s">
        <v>527</v>
      </c>
      <c r="K16" s="5"/>
    </row>
    <row r="17" spans="2:11" ht="90" x14ac:dyDescent="0.25">
      <c r="B17" s="168" t="s">
        <v>546</v>
      </c>
      <c r="C17" s="164" t="s">
        <v>547</v>
      </c>
      <c r="D17" s="164" t="s">
        <v>491</v>
      </c>
      <c r="E17" s="7" t="s">
        <v>20</v>
      </c>
      <c r="F17" s="164" t="s">
        <v>526</v>
      </c>
      <c r="G17" s="165">
        <v>3500000</v>
      </c>
      <c r="H17" s="10">
        <f t="shared" si="0"/>
        <v>3500000</v>
      </c>
      <c r="I17" s="10">
        <v>0</v>
      </c>
      <c r="J17" s="164" t="s">
        <v>527</v>
      </c>
      <c r="K17" s="5"/>
    </row>
    <row r="18" spans="2:11" x14ac:dyDescent="0.25">
      <c r="B18" s="178"/>
      <c r="C18" s="178"/>
      <c r="D18" s="178"/>
      <c r="E18" s="178"/>
      <c r="F18" s="178"/>
      <c r="G18" s="179"/>
      <c r="H18" s="178"/>
      <c r="I18" s="178"/>
      <c r="J18" s="178"/>
      <c r="K18" s="178"/>
    </row>
    <row r="19" spans="2:11" x14ac:dyDescent="0.25">
      <c r="B19" s="178"/>
      <c r="C19" s="178"/>
      <c r="D19" s="178"/>
      <c r="E19" s="178"/>
      <c r="F19" s="178"/>
      <c r="G19" s="179"/>
      <c r="H19" s="178"/>
      <c r="I19" s="178"/>
      <c r="J19" s="178"/>
      <c r="K19" s="178"/>
    </row>
    <row r="20" spans="2:11" ht="120" x14ac:dyDescent="0.25">
      <c r="B20" s="163" t="s">
        <v>523</v>
      </c>
      <c r="C20" s="164" t="s">
        <v>524</v>
      </c>
      <c r="D20" s="164" t="s">
        <v>525</v>
      </c>
      <c r="E20" s="7" t="s">
        <v>21</v>
      </c>
      <c r="F20" s="164" t="s">
        <v>526</v>
      </c>
      <c r="G20" s="165">
        <v>25571520</v>
      </c>
      <c r="H20" s="180">
        <f>+G20</f>
        <v>25571520</v>
      </c>
      <c r="I20" s="10">
        <v>0</v>
      </c>
      <c r="J20" s="173" t="s">
        <v>548</v>
      </c>
      <c r="K20" s="5"/>
    </row>
    <row r="21" spans="2:11" ht="90" x14ac:dyDescent="0.25">
      <c r="B21" s="163" t="s">
        <v>549</v>
      </c>
      <c r="C21" s="164" t="s">
        <v>529</v>
      </c>
      <c r="D21" s="164" t="s">
        <v>530</v>
      </c>
      <c r="E21" s="7" t="s">
        <v>22</v>
      </c>
      <c r="F21" s="164" t="s">
        <v>526</v>
      </c>
      <c r="G21" s="165">
        <v>232547840</v>
      </c>
      <c r="H21" s="180">
        <f t="shared" ref="H21:H29" si="1">+G21</f>
        <v>232547840</v>
      </c>
      <c r="I21" s="10">
        <v>0</v>
      </c>
      <c r="J21" s="173" t="s">
        <v>548</v>
      </c>
      <c r="K21" s="5"/>
    </row>
    <row r="22" spans="2:11" ht="120" x14ac:dyDescent="0.25">
      <c r="B22" s="166" t="s">
        <v>531</v>
      </c>
      <c r="C22" s="164" t="s">
        <v>532</v>
      </c>
      <c r="D22" s="164" t="s">
        <v>533</v>
      </c>
      <c r="E22" s="7" t="s">
        <v>21</v>
      </c>
      <c r="F22" s="164" t="s">
        <v>526</v>
      </c>
      <c r="G22" s="167">
        <v>176161545.60000002</v>
      </c>
      <c r="H22" s="180">
        <f t="shared" si="1"/>
        <v>176161545.60000002</v>
      </c>
      <c r="I22" s="10">
        <v>0</v>
      </c>
      <c r="J22" s="173" t="s">
        <v>548</v>
      </c>
      <c r="K22" s="5"/>
    </row>
    <row r="23" spans="2:11" ht="120" x14ac:dyDescent="0.25">
      <c r="B23" s="166" t="s">
        <v>534</v>
      </c>
      <c r="C23" s="164" t="s">
        <v>535</v>
      </c>
      <c r="D23" s="164" t="s">
        <v>13</v>
      </c>
      <c r="E23" s="7" t="s">
        <v>21</v>
      </c>
      <c r="F23" s="164" t="s">
        <v>526</v>
      </c>
      <c r="G23" s="167">
        <v>71325000</v>
      </c>
      <c r="H23" s="180">
        <f t="shared" si="1"/>
        <v>71325000</v>
      </c>
      <c r="I23" s="10">
        <v>0</v>
      </c>
      <c r="J23" s="173" t="s">
        <v>548</v>
      </c>
      <c r="K23" s="5"/>
    </row>
    <row r="24" spans="2:11" ht="120" x14ac:dyDescent="0.25">
      <c r="B24" s="163" t="s">
        <v>536</v>
      </c>
      <c r="C24" s="164" t="s">
        <v>537</v>
      </c>
      <c r="D24" s="164" t="s">
        <v>538</v>
      </c>
      <c r="E24" s="7" t="s">
        <v>21</v>
      </c>
      <c r="F24" s="164" t="s">
        <v>526</v>
      </c>
      <c r="G24" s="167">
        <v>22453761.600000001</v>
      </c>
      <c r="H24" s="180">
        <f t="shared" si="1"/>
        <v>22453761.600000001</v>
      </c>
      <c r="I24" s="10">
        <v>0</v>
      </c>
      <c r="J24" s="173" t="s">
        <v>548</v>
      </c>
      <c r="K24" s="5"/>
    </row>
    <row r="25" spans="2:11" ht="120" x14ac:dyDescent="0.25">
      <c r="B25" s="163" t="s">
        <v>539</v>
      </c>
      <c r="C25" s="164" t="s">
        <v>540</v>
      </c>
      <c r="D25" s="164" t="s">
        <v>541</v>
      </c>
      <c r="E25" s="7" t="s">
        <v>21</v>
      </c>
      <c r="F25" s="164" t="s">
        <v>526</v>
      </c>
      <c r="G25" s="167">
        <v>87350197.039999992</v>
      </c>
      <c r="H25" s="180">
        <f t="shared" si="1"/>
        <v>87350197.039999992</v>
      </c>
      <c r="I25" s="10">
        <v>0</v>
      </c>
      <c r="J25" s="173" t="s">
        <v>548</v>
      </c>
      <c r="K25" s="5"/>
    </row>
    <row r="26" spans="2:11" ht="90" x14ac:dyDescent="0.25">
      <c r="B26" s="166" t="s">
        <v>542</v>
      </c>
      <c r="C26" s="164" t="s">
        <v>543</v>
      </c>
      <c r="D26" s="164" t="s">
        <v>533</v>
      </c>
      <c r="E26" s="7" t="s">
        <v>20</v>
      </c>
      <c r="F26" s="164" t="s">
        <v>526</v>
      </c>
      <c r="G26" s="167">
        <v>6000000</v>
      </c>
      <c r="H26" s="180">
        <f t="shared" si="1"/>
        <v>6000000</v>
      </c>
      <c r="I26" s="10">
        <v>0</v>
      </c>
      <c r="J26" s="173" t="s">
        <v>548</v>
      </c>
      <c r="K26" s="5"/>
    </row>
    <row r="27" spans="2:11" ht="90" x14ac:dyDescent="0.25">
      <c r="B27" s="166" t="s">
        <v>544</v>
      </c>
      <c r="C27" s="164" t="s">
        <v>543</v>
      </c>
      <c r="D27" s="164" t="s">
        <v>533</v>
      </c>
      <c r="E27" s="7" t="s">
        <v>20</v>
      </c>
      <c r="F27" s="164" t="s">
        <v>526</v>
      </c>
      <c r="G27" s="167">
        <v>11437671</v>
      </c>
      <c r="H27" s="180">
        <f t="shared" si="1"/>
        <v>11437671</v>
      </c>
      <c r="I27" s="10">
        <v>0</v>
      </c>
      <c r="J27" s="173" t="s">
        <v>548</v>
      </c>
      <c r="K27" s="5"/>
    </row>
    <row r="28" spans="2:11" ht="90" x14ac:dyDescent="0.25">
      <c r="B28" s="168" t="s">
        <v>545</v>
      </c>
      <c r="C28" s="164" t="s">
        <v>543</v>
      </c>
      <c r="D28" s="164" t="s">
        <v>533</v>
      </c>
      <c r="E28" s="7" t="s">
        <v>20</v>
      </c>
      <c r="F28" s="164" t="s">
        <v>526</v>
      </c>
      <c r="G28" s="165">
        <v>3236856</v>
      </c>
      <c r="H28" s="180">
        <f t="shared" si="1"/>
        <v>3236856</v>
      </c>
      <c r="I28" s="10">
        <v>0</v>
      </c>
      <c r="J28" s="173" t="s">
        <v>548</v>
      </c>
      <c r="K28" s="5"/>
    </row>
    <row r="29" spans="2:11" ht="90" x14ac:dyDescent="0.25">
      <c r="B29" s="168" t="s">
        <v>546</v>
      </c>
      <c r="C29" s="164" t="s">
        <v>547</v>
      </c>
      <c r="D29" s="164" t="s">
        <v>491</v>
      </c>
      <c r="E29" s="7" t="s">
        <v>20</v>
      </c>
      <c r="F29" s="164" t="s">
        <v>526</v>
      </c>
      <c r="G29" s="165">
        <v>3500000</v>
      </c>
      <c r="H29" s="180">
        <f t="shared" si="1"/>
        <v>3500000</v>
      </c>
      <c r="I29" s="10">
        <v>0</v>
      </c>
      <c r="J29" s="164" t="s">
        <v>548</v>
      </c>
      <c r="K29" s="5"/>
    </row>
    <row r="30" spans="2:11" ht="120" x14ac:dyDescent="0.25">
      <c r="B30" s="163" t="s">
        <v>523</v>
      </c>
      <c r="C30" s="164" t="s">
        <v>524</v>
      </c>
      <c r="D30" s="164" t="s">
        <v>525</v>
      </c>
      <c r="E30" s="7" t="s">
        <v>21</v>
      </c>
      <c r="F30" s="164" t="s">
        <v>526</v>
      </c>
      <c r="G30" s="165">
        <v>25571520</v>
      </c>
      <c r="H30" s="180">
        <f>+G30</f>
        <v>25571520</v>
      </c>
      <c r="I30" s="10"/>
      <c r="J30" s="173" t="s">
        <v>550</v>
      </c>
      <c r="K30" s="5"/>
    </row>
    <row r="31" spans="2:11" ht="90" x14ac:dyDescent="0.25">
      <c r="B31" s="163" t="s">
        <v>528</v>
      </c>
      <c r="C31" s="164" t="s">
        <v>529</v>
      </c>
      <c r="D31" s="164" t="s">
        <v>530</v>
      </c>
      <c r="E31" s="7" t="s">
        <v>22</v>
      </c>
      <c r="F31" s="164" t="s">
        <v>526</v>
      </c>
      <c r="G31" s="165">
        <v>215937280</v>
      </c>
      <c r="H31" s="180">
        <f t="shared" ref="H31:H39" si="2">+G31</f>
        <v>215937280</v>
      </c>
      <c r="I31" s="10"/>
      <c r="J31" s="173" t="s">
        <v>550</v>
      </c>
      <c r="K31" s="5"/>
    </row>
    <row r="32" spans="2:11" ht="90" x14ac:dyDescent="0.25">
      <c r="B32" s="166" t="s">
        <v>531</v>
      </c>
      <c r="C32" s="164" t="s">
        <v>532</v>
      </c>
      <c r="D32" s="164" t="s">
        <v>533</v>
      </c>
      <c r="E32" s="7" t="s">
        <v>22</v>
      </c>
      <c r="F32" s="164" t="s">
        <v>526</v>
      </c>
      <c r="G32" s="167">
        <v>185983632</v>
      </c>
      <c r="H32" s="180">
        <f t="shared" si="2"/>
        <v>185983632</v>
      </c>
      <c r="I32" s="10"/>
      <c r="J32" s="173" t="s">
        <v>550</v>
      </c>
      <c r="K32" s="5"/>
    </row>
    <row r="33" spans="2:11" ht="120" x14ac:dyDescent="0.25">
      <c r="B33" s="166" t="s">
        <v>534</v>
      </c>
      <c r="C33" s="164" t="s">
        <v>535</v>
      </c>
      <c r="D33" s="164" t="s">
        <v>13</v>
      </c>
      <c r="E33" s="7" t="s">
        <v>21</v>
      </c>
      <c r="F33" s="164" t="s">
        <v>526</v>
      </c>
      <c r="G33" s="167">
        <v>95850000</v>
      </c>
      <c r="H33" s="180">
        <f t="shared" si="2"/>
        <v>95850000</v>
      </c>
      <c r="I33" s="10"/>
      <c r="J33" s="173" t="s">
        <v>550</v>
      </c>
      <c r="K33" s="5"/>
    </row>
    <row r="34" spans="2:11" ht="120" x14ac:dyDescent="0.25">
      <c r="B34" s="163" t="s">
        <v>536</v>
      </c>
      <c r="C34" s="164" t="s">
        <v>537</v>
      </c>
      <c r="D34" s="164" t="s">
        <v>538</v>
      </c>
      <c r="E34" s="7" t="s">
        <v>21</v>
      </c>
      <c r="F34" s="164" t="s">
        <v>526</v>
      </c>
      <c r="G34" s="167">
        <v>19022096.399999999</v>
      </c>
      <c r="H34" s="180">
        <f t="shared" si="2"/>
        <v>19022096.399999999</v>
      </c>
      <c r="I34" s="10"/>
      <c r="J34" s="173" t="s">
        <v>550</v>
      </c>
      <c r="K34" s="5"/>
    </row>
    <row r="35" spans="2:11" ht="120" x14ac:dyDescent="0.25">
      <c r="B35" s="163" t="s">
        <v>539</v>
      </c>
      <c r="C35" s="164" t="s">
        <v>540</v>
      </c>
      <c r="D35" s="164" t="s">
        <v>541</v>
      </c>
      <c r="E35" s="89" t="s">
        <v>21</v>
      </c>
      <c r="F35" s="164" t="s">
        <v>526</v>
      </c>
      <c r="G35" s="167">
        <v>76128584.351999998</v>
      </c>
      <c r="H35" s="180">
        <f t="shared" si="2"/>
        <v>76128584.351999998</v>
      </c>
      <c r="I35" s="89"/>
      <c r="J35" s="173" t="s">
        <v>550</v>
      </c>
      <c r="K35" s="181"/>
    </row>
    <row r="36" spans="2:11" ht="90" x14ac:dyDescent="0.25">
      <c r="B36" s="166" t="s">
        <v>542</v>
      </c>
      <c r="C36" s="164" t="s">
        <v>543</v>
      </c>
      <c r="D36" s="164" t="s">
        <v>533</v>
      </c>
      <c r="E36" s="169" t="s">
        <v>20</v>
      </c>
      <c r="F36" s="164" t="s">
        <v>526</v>
      </c>
      <c r="G36" s="167">
        <v>6000000</v>
      </c>
      <c r="H36" s="180">
        <f t="shared" si="2"/>
        <v>6000000</v>
      </c>
      <c r="I36" s="89"/>
      <c r="J36" s="173" t="s">
        <v>550</v>
      </c>
      <c r="K36" s="181"/>
    </row>
    <row r="37" spans="2:11" ht="90" x14ac:dyDescent="0.25">
      <c r="B37" s="166" t="s">
        <v>544</v>
      </c>
      <c r="C37" s="164" t="s">
        <v>543</v>
      </c>
      <c r="D37" s="164" t="s">
        <v>533</v>
      </c>
      <c r="E37" s="170" t="s">
        <v>20</v>
      </c>
      <c r="F37" s="164" t="s">
        <v>526</v>
      </c>
      <c r="G37" s="167">
        <v>11307881</v>
      </c>
      <c r="H37" s="180">
        <f t="shared" si="2"/>
        <v>11307881</v>
      </c>
      <c r="I37" s="182"/>
      <c r="J37" s="173" t="s">
        <v>550</v>
      </c>
      <c r="K37" s="183"/>
    </row>
    <row r="38" spans="2:11" ht="90" x14ac:dyDescent="0.25">
      <c r="B38" s="168" t="s">
        <v>545</v>
      </c>
      <c r="C38" s="164" t="s">
        <v>543</v>
      </c>
      <c r="D38" s="164" t="s">
        <v>533</v>
      </c>
      <c r="E38" s="169" t="s">
        <v>20</v>
      </c>
      <c r="F38" s="164" t="s">
        <v>526</v>
      </c>
      <c r="G38" s="165">
        <v>3028686.2480000257</v>
      </c>
      <c r="H38" s="180">
        <f t="shared" si="2"/>
        <v>3028686.2480000257</v>
      </c>
      <c r="I38" s="182"/>
      <c r="J38" s="173" t="s">
        <v>550</v>
      </c>
      <c r="K38" s="183"/>
    </row>
    <row r="39" spans="2:11" ht="90" x14ac:dyDescent="0.25">
      <c r="B39" s="168" t="s">
        <v>546</v>
      </c>
      <c r="C39" s="164" t="s">
        <v>547</v>
      </c>
      <c r="D39" s="164" t="s">
        <v>491</v>
      </c>
      <c r="E39" s="169" t="s">
        <v>20</v>
      </c>
      <c r="F39" s="164" t="s">
        <v>526</v>
      </c>
      <c r="G39" s="165">
        <v>3500000</v>
      </c>
      <c r="H39" s="180">
        <f t="shared" si="2"/>
        <v>3500000</v>
      </c>
      <c r="I39" s="89"/>
      <c r="J39" s="173" t="s">
        <v>550</v>
      </c>
      <c r="K39" s="89"/>
    </row>
    <row r="40" spans="2:11" x14ac:dyDescent="0.25">
      <c r="B40" s="184"/>
      <c r="C40" s="184"/>
      <c r="D40" s="184"/>
      <c r="E40" s="184"/>
      <c r="F40" s="184"/>
      <c r="G40" s="185"/>
      <c r="H40" s="184"/>
      <c r="I40" s="184"/>
      <c r="J40" s="186"/>
      <c r="K40" s="184"/>
    </row>
    <row r="41" spans="2:11" x14ac:dyDescent="0.25">
      <c r="B41" s="184"/>
      <c r="C41" s="184"/>
      <c r="D41" s="184"/>
      <c r="E41" s="184"/>
      <c r="F41" s="184"/>
      <c r="G41" s="185"/>
      <c r="H41" s="184"/>
      <c r="I41" s="184"/>
      <c r="J41" s="184"/>
      <c r="K41" s="184"/>
    </row>
    <row r="42" spans="2:11" ht="120" x14ac:dyDescent="0.25">
      <c r="B42" s="163" t="s">
        <v>523</v>
      </c>
      <c r="C42" s="164" t="s">
        <v>524</v>
      </c>
      <c r="D42" s="164" t="s">
        <v>525</v>
      </c>
      <c r="E42" s="89" t="s">
        <v>21</v>
      </c>
      <c r="F42" s="164" t="s">
        <v>526</v>
      </c>
      <c r="G42" s="165">
        <v>25571520</v>
      </c>
      <c r="H42" s="187">
        <f>+G42</f>
        <v>25571520</v>
      </c>
      <c r="I42" s="89"/>
      <c r="J42" s="173" t="s">
        <v>551</v>
      </c>
      <c r="K42" s="89"/>
    </row>
    <row r="43" spans="2:11" ht="90" x14ac:dyDescent="0.25">
      <c r="B43" s="163" t="s">
        <v>549</v>
      </c>
      <c r="C43" s="164" t="s">
        <v>529</v>
      </c>
      <c r="D43" s="164" t="s">
        <v>530</v>
      </c>
      <c r="E43" s="169" t="s">
        <v>22</v>
      </c>
      <c r="F43" s="164" t="s">
        <v>526</v>
      </c>
      <c r="G43" s="165">
        <v>232547840</v>
      </c>
      <c r="H43" s="187">
        <f t="shared" ref="H43:H51" si="3">+G43</f>
        <v>232547840</v>
      </c>
      <c r="I43" s="89"/>
      <c r="J43" s="173" t="s">
        <v>551</v>
      </c>
      <c r="K43" s="89"/>
    </row>
    <row r="44" spans="2:11" ht="90" x14ac:dyDescent="0.25">
      <c r="B44" s="166" t="s">
        <v>531</v>
      </c>
      <c r="C44" s="164" t="s">
        <v>532</v>
      </c>
      <c r="D44" s="164" t="s">
        <v>533</v>
      </c>
      <c r="E44" s="169" t="s">
        <v>22</v>
      </c>
      <c r="F44" s="164" t="s">
        <v>526</v>
      </c>
      <c r="G44" s="167">
        <v>213030432.00000003</v>
      </c>
      <c r="H44" s="187">
        <f t="shared" si="3"/>
        <v>213030432.00000003</v>
      </c>
      <c r="I44" s="89"/>
      <c r="J44" s="173" t="s">
        <v>551</v>
      </c>
      <c r="K44" s="89"/>
    </row>
    <row r="45" spans="2:11" ht="120" x14ac:dyDescent="0.25">
      <c r="B45" s="166" t="s">
        <v>534</v>
      </c>
      <c r="C45" s="164" t="s">
        <v>535</v>
      </c>
      <c r="D45" s="164" t="s">
        <v>13</v>
      </c>
      <c r="E45" s="169" t="s">
        <v>21</v>
      </c>
      <c r="F45" s="164" t="s">
        <v>526</v>
      </c>
      <c r="G45" s="167">
        <v>111600000</v>
      </c>
      <c r="H45" s="187">
        <f t="shared" si="3"/>
        <v>111600000</v>
      </c>
      <c r="I45" s="89"/>
      <c r="J45" s="173" t="s">
        <v>551</v>
      </c>
      <c r="K45" s="89"/>
    </row>
    <row r="46" spans="2:11" ht="120" x14ac:dyDescent="0.25">
      <c r="B46" s="163" t="s">
        <v>536</v>
      </c>
      <c r="C46" s="164" t="s">
        <v>537</v>
      </c>
      <c r="D46" s="164" t="s">
        <v>538</v>
      </c>
      <c r="E46" s="169" t="s">
        <v>21</v>
      </c>
      <c r="F46" s="164" t="s">
        <v>526</v>
      </c>
      <c r="G46" s="167">
        <v>20859366.399999999</v>
      </c>
      <c r="H46" s="187">
        <f t="shared" si="3"/>
        <v>20859366.399999999</v>
      </c>
      <c r="I46" s="89"/>
      <c r="J46" s="173" t="s">
        <v>551</v>
      </c>
      <c r="K46" s="89"/>
    </row>
    <row r="47" spans="2:11" ht="120" x14ac:dyDescent="0.25">
      <c r="B47" s="163" t="s">
        <v>539</v>
      </c>
      <c r="C47" s="164" t="s">
        <v>540</v>
      </c>
      <c r="D47" s="164" t="s">
        <v>541</v>
      </c>
      <c r="E47" s="169" t="s">
        <v>21</v>
      </c>
      <c r="F47" s="164" t="s">
        <v>526</v>
      </c>
      <c r="G47" s="167">
        <v>66306094.752000004</v>
      </c>
      <c r="H47" s="187">
        <f t="shared" si="3"/>
        <v>66306094.752000004</v>
      </c>
      <c r="I47" s="89"/>
      <c r="J47" s="173" t="s">
        <v>551</v>
      </c>
      <c r="K47" s="89"/>
    </row>
    <row r="48" spans="2:11" ht="90" x14ac:dyDescent="0.25">
      <c r="B48" s="166" t="s">
        <v>542</v>
      </c>
      <c r="C48" s="164" t="s">
        <v>543</v>
      </c>
      <c r="D48" s="164" t="s">
        <v>533</v>
      </c>
      <c r="E48" s="169" t="s">
        <v>20</v>
      </c>
      <c r="F48" s="164" t="s">
        <v>526</v>
      </c>
      <c r="G48" s="167">
        <v>6000000</v>
      </c>
      <c r="H48" s="187">
        <f t="shared" si="3"/>
        <v>6000000</v>
      </c>
      <c r="I48" s="89"/>
      <c r="J48" s="173" t="s">
        <v>551</v>
      </c>
      <c r="K48" s="89"/>
    </row>
    <row r="49" spans="2:11" ht="90" x14ac:dyDescent="0.25">
      <c r="B49" s="166" t="s">
        <v>544</v>
      </c>
      <c r="C49" s="164" t="s">
        <v>543</v>
      </c>
      <c r="D49" s="164" t="s">
        <v>533</v>
      </c>
      <c r="E49" s="169" t="s">
        <v>20</v>
      </c>
      <c r="F49" s="164" t="s">
        <v>526</v>
      </c>
      <c r="G49" s="167">
        <v>10658441</v>
      </c>
      <c r="H49" s="187">
        <f t="shared" si="3"/>
        <v>10658441</v>
      </c>
      <c r="I49" s="89"/>
      <c r="J49" s="173" t="s">
        <v>551</v>
      </c>
      <c r="K49" s="89"/>
    </row>
    <row r="50" spans="2:11" ht="90" x14ac:dyDescent="0.25">
      <c r="B50" s="168" t="s">
        <v>545</v>
      </c>
      <c r="C50" s="164" t="s">
        <v>543</v>
      </c>
      <c r="D50" s="164" t="s">
        <v>533</v>
      </c>
      <c r="E50" s="169" t="s">
        <v>20</v>
      </c>
      <c r="F50" s="164" t="s">
        <v>526</v>
      </c>
      <c r="G50" s="165">
        <v>3349432.8480000496</v>
      </c>
      <c r="H50" s="187">
        <f t="shared" si="3"/>
        <v>3349432.8480000496</v>
      </c>
      <c r="I50" s="89"/>
      <c r="J50" s="173" t="s">
        <v>551</v>
      </c>
      <c r="K50" s="89"/>
    </row>
    <row r="51" spans="2:11" ht="90" x14ac:dyDescent="0.25">
      <c r="B51" s="168" t="s">
        <v>546</v>
      </c>
      <c r="C51" s="164" t="s">
        <v>547</v>
      </c>
      <c r="D51" s="164" t="s">
        <v>491</v>
      </c>
      <c r="E51" s="169" t="s">
        <v>20</v>
      </c>
      <c r="F51" s="164" t="s">
        <v>526</v>
      </c>
      <c r="G51" s="165">
        <v>3500000</v>
      </c>
      <c r="H51" s="187">
        <f t="shared" si="3"/>
        <v>3500000</v>
      </c>
      <c r="I51" s="89"/>
      <c r="J51" s="173" t="s">
        <v>551</v>
      </c>
      <c r="K51" s="89"/>
    </row>
    <row r="52" spans="2:11" x14ac:dyDescent="0.25">
      <c r="B52" s="171"/>
      <c r="C52" s="188"/>
      <c r="D52" s="188"/>
      <c r="E52" s="178"/>
      <c r="F52" s="184"/>
      <c r="G52" s="185"/>
      <c r="H52" s="178"/>
      <c r="I52" s="178"/>
      <c r="J52" s="184"/>
      <c r="K52" s="178"/>
    </row>
    <row r="53" spans="2:11" x14ac:dyDescent="0.25">
      <c r="B53" s="184"/>
      <c r="C53" s="184"/>
      <c r="D53" s="184"/>
      <c r="E53" s="178"/>
      <c r="F53" s="184"/>
      <c r="G53" s="185"/>
      <c r="H53" s="178"/>
      <c r="I53" s="178"/>
      <c r="J53" s="184"/>
      <c r="K53" s="178"/>
    </row>
    <row r="54" spans="2:11" ht="120" x14ac:dyDescent="0.25">
      <c r="B54" s="172" t="s">
        <v>552</v>
      </c>
      <c r="C54" s="173" t="s">
        <v>524</v>
      </c>
      <c r="D54" s="173" t="s">
        <v>42</v>
      </c>
      <c r="E54" s="169" t="s">
        <v>21</v>
      </c>
      <c r="F54" s="173" t="s">
        <v>553</v>
      </c>
      <c r="G54" s="174">
        <v>31254080</v>
      </c>
      <c r="H54" s="187">
        <f>+G54</f>
        <v>31254080</v>
      </c>
      <c r="I54" s="89"/>
      <c r="J54" s="173" t="s">
        <v>527</v>
      </c>
      <c r="K54" s="89"/>
    </row>
    <row r="55" spans="2:11" ht="120" x14ac:dyDescent="0.25">
      <c r="B55" s="172" t="s">
        <v>554</v>
      </c>
      <c r="C55" s="173" t="s">
        <v>529</v>
      </c>
      <c r="D55" s="173" t="s">
        <v>91</v>
      </c>
      <c r="E55" s="169" t="s">
        <v>21</v>
      </c>
      <c r="F55" s="173" t="s">
        <v>553</v>
      </c>
      <c r="G55" s="174">
        <v>83052800</v>
      </c>
      <c r="H55" s="187">
        <f t="shared" ref="H55:H66" si="4">+G55</f>
        <v>83052800</v>
      </c>
      <c r="I55" s="89"/>
      <c r="J55" s="173" t="s">
        <v>527</v>
      </c>
      <c r="K55" s="89"/>
    </row>
    <row r="56" spans="2:11" ht="90" x14ac:dyDescent="0.25">
      <c r="B56" s="175" t="s">
        <v>555</v>
      </c>
      <c r="C56" s="173" t="s">
        <v>556</v>
      </c>
      <c r="D56" s="173" t="s">
        <v>491</v>
      </c>
      <c r="E56" s="169" t="s">
        <v>20</v>
      </c>
      <c r="F56" s="173" t="s">
        <v>553</v>
      </c>
      <c r="G56" s="174">
        <v>12724563.199999999</v>
      </c>
      <c r="H56" s="187">
        <f t="shared" si="4"/>
        <v>12724563.199999999</v>
      </c>
      <c r="I56" s="89"/>
      <c r="J56" s="173" t="s">
        <v>527</v>
      </c>
      <c r="K56" s="89"/>
    </row>
    <row r="57" spans="2:11" ht="90" x14ac:dyDescent="0.25">
      <c r="B57" s="176" t="s">
        <v>557</v>
      </c>
      <c r="C57" s="173" t="s">
        <v>558</v>
      </c>
      <c r="D57" s="173" t="s">
        <v>13</v>
      </c>
      <c r="E57" s="169" t="s">
        <v>20</v>
      </c>
      <c r="F57" s="173" t="s">
        <v>553</v>
      </c>
      <c r="G57" s="174">
        <v>9265587</v>
      </c>
      <c r="H57" s="187">
        <f t="shared" si="4"/>
        <v>9265587</v>
      </c>
      <c r="I57" s="89"/>
      <c r="J57" s="173" t="s">
        <v>527</v>
      </c>
      <c r="K57" s="89"/>
    </row>
    <row r="58" spans="2:11" ht="90" x14ac:dyDescent="0.25">
      <c r="B58" s="175" t="s">
        <v>542</v>
      </c>
      <c r="C58" s="173" t="s">
        <v>529</v>
      </c>
      <c r="D58" s="173" t="s">
        <v>533</v>
      </c>
      <c r="E58" s="169" t="s">
        <v>20</v>
      </c>
      <c r="F58" s="173" t="s">
        <v>553</v>
      </c>
      <c r="G58" s="174">
        <v>2000000</v>
      </c>
      <c r="H58" s="187">
        <f t="shared" si="4"/>
        <v>2000000</v>
      </c>
      <c r="I58" s="89"/>
      <c r="J58" s="173" t="s">
        <v>527</v>
      </c>
      <c r="K58" s="89"/>
    </row>
    <row r="59" spans="2:11" ht="90" x14ac:dyDescent="0.25">
      <c r="B59" s="175" t="s">
        <v>544</v>
      </c>
      <c r="C59" s="173" t="s">
        <v>559</v>
      </c>
      <c r="D59" s="173" t="s">
        <v>530</v>
      </c>
      <c r="E59" s="169" t="s">
        <v>20</v>
      </c>
      <c r="F59" s="173" t="s">
        <v>553</v>
      </c>
      <c r="G59" s="174">
        <v>3241097</v>
      </c>
      <c r="H59" s="187">
        <f t="shared" si="4"/>
        <v>3241097</v>
      </c>
      <c r="I59" s="89"/>
      <c r="J59" s="173" t="s">
        <v>527</v>
      </c>
      <c r="K59" s="89"/>
    </row>
    <row r="60" spans="2:11" ht="120" x14ac:dyDescent="0.25">
      <c r="B60" s="172" t="s">
        <v>560</v>
      </c>
      <c r="C60" s="173" t="s">
        <v>561</v>
      </c>
      <c r="D60" s="173" t="s">
        <v>562</v>
      </c>
      <c r="E60" s="169" t="s">
        <v>21</v>
      </c>
      <c r="F60" s="173" t="s">
        <v>553</v>
      </c>
      <c r="G60" s="174">
        <v>98352000</v>
      </c>
      <c r="H60" s="187">
        <f t="shared" si="4"/>
        <v>98352000</v>
      </c>
      <c r="I60" s="89"/>
      <c r="J60" s="173" t="s">
        <v>527</v>
      </c>
      <c r="K60" s="89"/>
    </row>
    <row r="61" spans="2:11" ht="120" x14ac:dyDescent="0.25">
      <c r="B61" s="177" t="s">
        <v>563</v>
      </c>
      <c r="C61" s="173" t="s">
        <v>561</v>
      </c>
      <c r="D61" s="173" t="s">
        <v>562</v>
      </c>
      <c r="E61" s="169" t="s">
        <v>21</v>
      </c>
      <c r="F61" s="173" t="s">
        <v>553</v>
      </c>
      <c r="G61" s="174">
        <v>19670400</v>
      </c>
      <c r="H61" s="187">
        <f t="shared" si="4"/>
        <v>19670400</v>
      </c>
      <c r="I61" s="89"/>
      <c r="J61" s="173" t="s">
        <v>527</v>
      </c>
      <c r="K61" s="89"/>
    </row>
    <row r="62" spans="2:11" ht="120" x14ac:dyDescent="0.25">
      <c r="B62" s="177" t="s">
        <v>564</v>
      </c>
      <c r="C62" s="173" t="s">
        <v>561</v>
      </c>
      <c r="D62" s="173" t="s">
        <v>562</v>
      </c>
      <c r="E62" s="169" t="s">
        <v>21</v>
      </c>
      <c r="F62" s="173" t="s">
        <v>553</v>
      </c>
      <c r="G62" s="174">
        <v>19670400</v>
      </c>
      <c r="H62" s="187">
        <f t="shared" si="4"/>
        <v>19670400</v>
      </c>
      <c r="I62" s="89"/>
      <c r="J62" s="173" t="s">
        <v>527</v>
      </c>
      <c r="K62" s="89"/>
    </row>
    <row r="63" spans="2:11" ht="90" x14ac:dyDescent="0.25">
      <c r="B63" s="177" t="s">
        <v>565</v>
      </c>
      <c r="C63" s="173" t="s">
        <v>556</v>
      </c>
      <c r="D63" s="173" t="s">
        <v>491</v>
      </c>
      <c r="E63" s="169" t="s">
        <v>20</v>
      </c>
      <c r="F63" s="173" t="s">
        <v>553</v>
      </c>
      <c r="G63" s="174">
        <v>8633120</v>
      </c>
      <c r="H63" s="187">
        <f t="shared" si="4"/>
        <v>8633120</v>
      </c>
      <c r="I63" s="89"/>
      <c r="J63" s="173" t="s">
        <v>527</v>
      </c>
      <c r="K63" s="89"/>
    </row>
    <row r="64" spans="2:11" ht="90" x14ac:dyDescent="0.25">
      <c r="B64" s="177" t="s">
        <v>566</v>
      </c>
      <c r="C64" s="173" t="s">
        <v>561</v>
      </c>
      <c r="D64" s="173" t="s">
        <v>13</v>
      </c>
      <c r="E64" s="169" t="s">
        <v>20</v>
      </c>
      <c r="F64" s="173" t="s">
        <v>553</v>
      </c>
      <c r="G64" s="174">
        <v>1092800</v>
      </c>
      <c r="H64" s="187">
        <f t="shared" si="4"/>
        <v>1092800</v>
      </c>
      <c r="I64" s="89"/>
      <c r="J64" s="173" t="s">
        <v>527</v>
      </c>
      <c r="K64" s="89"/>
    </row>
    <row r="65" spans="2:11" ht="90" x14ac:dyDescent="0.25">
      <c r="B65" s="177" t="s">
        <v>567</v>
      </c>
      <c r="C65" s="173" t="s">
        <v>561</v>
      </c>
      <c r="D65" s="173" t="s">
        <v>562</v>
      </c>
      <c r="E65" s="169" t="s">
        <v>20</v>
      </c>
      <c r="F65" s="173" t="s">
        <v>553</v>
      </c>
      <c r="G65" s="174">
        <v>5482000</v>
      </c>
      <c r="H65" s="187">
        <f t="shared" si="4"/>
        <v>5482000</v>
      </c>
      <c r="I65" s="89"/>
      <c r="J65" s="173" t="s">
        <v>527</v>
      </c>
      <c r="K65" s="89"/>
    </row>
    <row r="66" spans="2:11" ht="90" x14ac:dyDescent="0.25">
      <c r="B66" s="177" t="s">
        <v>546</v>
      </c>
      <c r="C66" s="173" t="s">
        <v>547</v>
      </c>
      <c r="D66" s="173" t="s">
        <v>491</v>
      </c>
      <c r="E66" s="169" t="s">
        <v>20</v>
      </c>
      <c r="F66" s="173" t="s">
        <v>553</v>
      </c>
      <c r="G66" s="174">
        <v>3500000</v>
      </c>
      <c r="H66" s="187">
        <f t="shared" si="4"/>
        <v>3500000</v>
      </c>
      <c r="I66" s="89"/>
      <c r="J66" s="173" t="s">
        <v>527</v>
      </c>
      <c r="K66" s="89"/>
    </row>
    <row r="67" spans="2:11" x14ac:dyDescent="0.25">
      <c r="B67" s="184"/>
      <c r="C67" s="184"/>
      <c r="D67" s="184"/>
      <c r="E67" s="178"/>
      <c r="F67" s="184"/>
      <c r="G67" s="185"/>
      <c r="H67" s="178"/>
      <c r="I67" s="178"/>
      <c r="J67" s="184"/>
      <c r="K67" s="178"/>
    </row>
    <row r="68" spans="2:11" x14ac:dyDescent="0.25">
      <c r="B68" s="184"/>
      <c r="C68" s="184"/>
      <c r="D68" s="184"/>
      <c r="E68" s="178"/>
      <c r="F68" s="184"/>
      <c r="G68" s="185"/>
      <c r="H68" s="178"/>
      <c r="I68" s="178"/>
      <c r="J68" s="184"/>
      <c r="K68" s="178"/>
    </row>
    <row r="69" spans="2:11" ht="120" x14ac:dyDescent="0.25">
      <c r="B69" s="172" t="s">
        <v>552</v>
      </c>
      <c r="C69" s="173" t="s">
        <v>524</v>
      </c>
      <c r="D69" s="173" t="s">
        <v>42</v>
      </c>
      <c r="E69" s="169" t="s">
        <v>21</v>
      </c>
      <c r="F69" s="173" t="s">
        <v>553</v>
      </c>
      <c r="G69" s="174">
        <v>31254080</v>
      </c>
      <c r="H69" s="187">
        <f>+G69</f>
        <v>31254080</v>
      </c>
      <c r="I69" s="89"/>
      <c r="J69" s="173" t="s">
        <v>548</v>
      </c>
      <c r="K69" s="89"/>
    </row>
    <row r="70" spans="2:11" ht="120" x14ac:dyDescent="0.25">
      <c r="B70" s="172" t="s">
        <v>568</v>
      </c>
      <c r="C70" s="173" t="s">
        <v>529</v>
      </c>
      <c r="D70" s="173" t="s">
        <v>91</v>
      </c>
      <c r="E70" s="169" t="s">
        <v>21</v>
      </c>
      <c r="F70" s="173" t="s">
        <v>553</v>
      </c>
      <c r="G70" s="174">
        <v>103816000</v>
      </c>
      <c r="H70" s="187">
        <f t="shared" ref="H70:H81" si="5">+G70</f>
        <v>103816000</v>
      </c>
      <c r="I70" s="89"/>
      <c r="J70" s="173" t="s">
        <v>548</v>
      </c>
      <c r="K70" s="89"/>
    </row>
    <row r="71" spans="2:11" ht="120" x14ac:dyDescent="0.25">
      <c r="B71" s="175" t="s">
        <v>555</v>
      </c>
      <c r="C71" s="173" t="s">
        <v>556</v>
      </c>
      <c r="D71" s="173" t="s">
        <v>491</v>
      </c>
      <c r="E71" s="169" t="s">
        <v>21</v>
      </c>
      <c r="F71" s="173" t="s">
        <v>553</v>
      </c>
      <c r="G71" s="174">
        <v>17684891.68</v>
      </c>
      <c r="H71" s="187">
        <f t="shared" si="5"/>
        <v>17684891.68</v>
      </c>
      <c r="I71" s="89"/>
      <c r="J71" s="173" t="s">
        <v>548</v>
      </c>
      <c r="K71" s="89"/>
    </row>
    <row r="72" spans="2:11" ht="90" x14ac:dyDescent="0.25">
      <c r="B72" s="176" t="s">
        <v>557</v>
      </c>
      <c r="C72" s="173" t="s">
        <v>558</v>
      </c>
      <c r="D72" s="173" t="s">
        <v>13</v>
      </c>
      <c r="E72" s="169" t="s">
        <v>20</v>
      </c>
      <c r="F72" s="173" t="s">
        <v>553</v>
      </c>
      <c r="G72" s="174">
        <v>9265587</v>
      </c>
      <c r="H72" s="187">
        <f t="shared" si="5"/>
        <v>9265587</v>
      </c>
      <c r="I72" s="89"/>
      <c r="J72" s="173" t="s">
        <v>548</v>
      </c>
      <c r="K72" s="89"/>
    </row>
    <row r="73" spans="2:11" ht="90" x14ac:dyDescent="0.25">
      <c r="B73" s="175" t="s">
        <v>542</v>
      </c>
      <c r="C73" s="173" t="s">
        <v>529</v>
      </c>
      <c r="D73" s="173" t="s">
        <v>533</v>
      </c>
      <c r="E73" s="169" t="s">
        <v>20</v>
      </c>
      <c r="F73" s="173" t="s">
        <v>553</v>
      </c>
      <c r="G73" s="174">
        <v>2000000</v>
      </c>
      <c r="H73" s="187">
        <f t="shared" si="5"/>
        <v>2000000</v>
      </c>
      <c r="I73" s="89"/>
      <c r="J73" s="173" t="s">
        <v>548</v>
      </c>
      <c r="K73" s="89"/>
    </row>
    <row r="74" spans="2:11" ht="90" x14ac:dyDescent="0.25">
      <c r="B74" s="175" t="s">
        <v>544</v>
      </c>
      <c r="C74" s="173" t="s">
        <v>559</v>
      </c>
      <c r="D74" s="173" t="s">
        <v>530</v>
      </c>
      <c r="E74" s="169" t="s">
        <v>20</v>
      </c>
      <c r="F74" s="173" t="s">
        <v>553</v>
      </c>
      <c r="G74" s="174">
        <v>4643458</v>
      </c>
      <c r="H74" s="187">
        <f t="shared" si="5"/>
        <v>4643458</v>
      </c>
      <c r="I74" s="89"/>
      <c r="J74" s="173" t="s">
        <v>548</v>
      </c>
      <c r="K74" s="89"/>
    </row>
    <row r="75" spans="2:11" ht="120" x14ac:dyDescent="0.25">
      <c r="B75" s="172" t="s">
        <v>560</v>
      </c>
      <c r="C75" s="173" t="s">
        <v>561</v>
      </c>
      <c r="D75" s="173" t="s">
        <v>562</v>
      </c>
      <c r="E75" s="169" t="s">
        <v>21</v>
      </c>
      <c r="F75" s="173" t="s">
        <v>553</v>
      </c>
      <c r="G75" s="174">
        <v>114744000</v>
      </c>
      <c r="H75" s="187">
        <f t="shared" si="5"/>
        <v>114744000</v>
      </c>
      <c r="I75" s="89"/>
      <c r="J75" s="173" t="s">
        <v>548</v>
      </c>
      <c r="K75" s="89"/>
    </row>
    <row r="76" spans="2:11" ht="120" x14ac:dyDescent="0.25">
      <c r="B76" s="177" t="s">
        <v>563</v>
      </c>
      <c r="C76" s="173" t="s">
        <v>561</v>
      </c>
      <c r="D76" s="173" t="s">
        <v>562</v>
      </c>
      <c r="E76" s="169" t="s">
        <v>21</v>
      </c>
      <c r="F76" s="173" t="s">
        <v>553</v>
      </c>
      <c r="G76" s="174">
        <v>22948800</v>
      </c>
      <c r="H76" s="187">
        <f t="shared" si="5"/>
        <v>22948800</v>
      </c>
      <c r="I76" s="89"/>
      <c r="J76" s="173" t="s">
        <v>548</v>
      </c>
      <c r="K76" s="89"/>
    </row>
    <row r="77" spans="2:11" ht="120" x14ac:dyDescent="0.25">
      <c r="B77" s="177" t="s">
        <v>564</v>
      </c>
      <c r="C77" s="173" t="s">
        <v>561</v>
      </c>
      <c r="D77" s="173" t="s">
        <v>562</v>
      </c>
      <c r="E77" s="169" t="s">
        <v>21</v>
      </c>
      <c r="F77" s="173" t="s">
        <v>553</v>
      </c>
      <c r="G77" s="174">
        <v>22948800</v>
      </c>
      <c r="H77" s="187">
        <f t="shared" si="5"/>
        <v>22948800</v>
      </c>
      <c r="I77" s="89"/>
      <c r="J77" s="173" t="s">
        <v>548</v>
      </c>
      <c r="K77" s="89"/>
    </row>
    <row r="78" spans="2:11" ht="90" x14ac:dyDescent="0.25">
      <c r="B78" s="177" t="s">
        <v>565</v>
      </c>
      <c r="C78" s="173" t="s">
        <v>556</v>
      </c>
      <c r="D78" s="173" t="s">
        <v>491</v>
      </c>
      <c r="E78" s="169" t="s">
        <v>20</v>
      </c>
      <c r="F78" s="173" t="s">
        <v>553</v>
      </c>
      <c r="G78" s="174">
        <v>7540320</v>
      </c>
      <c r="H78" s="187">
        <f t="shared" si="5"/>
        <v>7540320</v>
      </c>
      <c r="I78" s="89"/>
      <c r="J78" s="173" t="s">
        <v>548</v>
      </c>
      <c r="K78" s="89"/>
    </row>
    <row r="79" spans="2:11" ht="90" x14ac:dyDescent="0.25">
      <c r="B79" s="177" t="s">
        <v>566</v>
      </c>
      <c r="C79" s="173" t="s">
        <v>561</v>
      </c>
      <c r="D79" s="173" t="s">
        <v>13</v>
      </c>
      <c r="E79" s="169" t="s">
        <v>20</v>
      </c>
      <c r="F79" s="173" t="s">
        <v>553</v>
      </c>
      <c r="G79" s="174">
        <v>1092800</v>
      </c>
      <c r="H79" s="187">
        <f t="shared" si="5"/>
        <v>1092800</v>
      </c>
      <c r="I79" s="89"/>
      <c r="J79" s="173" t="s">
        <v>548</v>
      </c>
      <c r="K79" s="89"/>
    </row>
    <row r="80" spans="2:11" ht="90" x14ac:dyDescent="0.25">
      <c r="B80" s="177" t="s">
        <v>567</v>
      </c>
      <c r="C80" s="173" t="s">
        <v>561</v>
      </c>
      <c r="D80" s="173" t="s">
        <v>562</v>
      </c>
      <c r="E80" s="169" t="s">
        <v>20</v>
      </c>
      <c r="F80" s="173" t="s">
        <v>553</v>
      </c>
      <c r="G80" s="174">
        <v>5482000</v>
      </c>
      <c r="H80" s="187">
        <f t="shared" si="5"/>
        <v>5482000</v>
      </c>
      <c r="I80" s="89"/>
      <c r="J80" s="173" t="s">
        <v>548</v>
      </c>
      <c r="K80" s="89"/>
    </row>
    <row r="81" spans="2:11" ht="90" x14ac:dyDescent="0.25">
      <c r="B81" s="177" t="s">
        <v>546</v>
      </c>
      <c r="C81" s="173" t="s">
        <v>547</v>
      </c>
      <c r="D81" s="173" t="s">
        <v>491</v>
      </c>
      <c r="E81" s="169" t="s">
        <v>20</v>
      </c>
      <c r="F81" s="173" t="s">
        <v>553</v>
      </c>
      <c r="G81" s="174">
        <v>3500000</v>
      </c>
      <c r="H81" s="187">
        <f t="shared" si="5"/>
        <v>3500000</v>
      </c>
      <c r="I81" s="89"/>
      <c r="J81" s="173" t="s">
        <v>548</v>
      </c>
      <c r="K81" s="89"/>
    </row>
    <row r="82" spans="2:11" x14ac:dyDescent="0.25">
      <c r="B82" s="184"/>
      <c r="C82" s="184"/>
      <c r="D82" s="184"/>
      <c r="E82" s="178"/>
      <c r="F82" s="184"/>
      <c r="G82" s="185"/>
      <c r="H82" s="178"/>
      <c r="I82" s="178"/>
      <c r="J82" s="184"/>
      <c r="K82" s="178"/>
    </row>
    <row r="83" spans="2:11" x14ac:dyDescent="0.25">
      <c r="B83" s="184"/>
      <c r="C83" s="184"/>
      <c r="D83" s="184"/>
      <c r="E83" s="178"/>
      <c r="F83" s="184"/>
      <c r="G83" s="185"/>
      <c r="H83" s="178"/>
      <c r="I83" s="178"/>
      <c r="J83" s="184"/>
      <c r="K83" s="178"/>
    </row>
    <row r="84" spans="2:11" ht="120" x14ac:dyDescent="0.25">
      <c r="B84" s="172" t="s">
        <v>552</v>
      </c>
      <c r="C84" s="173" t="s">
        <v>524</v>
      </c>
      <c r="D84" s="173" t="s">
        <v>42</v>
      </c>
      <c r="E84" s="169" t="s">
        <v>21</v>
      </c>
      <c r="F84" s="173" t="s">
        <v>553</v>
      </c>
      <c r="G84" s="174">
        <v>31254080</v>
      </c>
      <c r="H84" s="187">
        <f>+G84</f>
        <v>31254080</v>
      </c>
      <c r="I84" s="89"/>
      <c r="J84" s="173" t="s">
        <v>550</v>
      </c>
      <c r="K84" s="89"/>
    </row>
    <row r="85" spans="2:11" ht="120" x14ac:dyDescent="0.25">
      <c r="B85" s="172" t="s">
        <v>569</v>
      </c>
      <c r="C85" s="173" t="s">
        <v>529</v>
      </c>
      <c r="D85" s="173" t="s">
        <v>91</v>
      </c>
      <c r="E85" s="169" t="s">
        <v>21</v>
      </c>
      <c r="F85" s="173" t="s">
        <v>553</v>
      </c>
      <c r="G85" s="174">
        <v>41526400</v>
      </c>
      <c r="H85" s="187">
        <f t="shared" ref="H85:H96" si="6">+G85</f>
        <v>41526400</v>
      </c>
      <c r="I85" s="89"/>
      <c r="J85" s="173" t="s">
        <v>550</v>
      </c>
      <c r="K85" s="89"/>
    </row>
    <row r="86" spans="2:11" ht="90" x14ac:dyDescent="0.25">
      <c r="B86" s="175" t="s">
        <v>555</v>
      </c>
      <c r="C86" s="173" t="s">
        <v>556</v>
      </c>
      <c r="D86" s="173" t="s">
        <v>491</v>
      </c>
      <c r="E86" s="169" t="s">
        <v>20</v>
      </c>
      <c r="F86" s="173" t="s">
        <v>553</v>
      </c>
      <c r="G86" s="174">
        <v>7325311.6000000006</v>
      </c>
      <c r="H86" s="187">
        <f t="shared" si="6"/>
        <v>7325311.6000000006</v>
      </c>
      <c r="I86" s="89"/>
      <c r="J86" s="173" t="s">
        <v>550</v>
      </c>
      <c r="K86" s="89"/>
    </row>
    <row r="87" spans="2:11" ht="90" x14ac:dyDescent="0.25">
      <c r="B87" s="176" t="s">
        <v>557</v>
      </c>
      <c r="C87" s="173" t="s">
        <v>558</v>
      </c>
      <c r="D87" s="173" t="s">
        <v>13</v>
      </c>
      <c r="E87" s="169" t="s">
        <v>20</v>
      </c>
      <c r="F87" s="173" t="s">
        <v>553</v>
      </c>
      <c r="G87" s="174">
        <v>9265587</v>
      </c>
      <c r="H87" s="187">
        <f t="shared" si="6"/>
        <v>9265587</v>
      </c>
      <c r="I87" s="89"/>
      <c r="J87" s="173" t="s">
        <v>550</v>
      </c>
      <c r="K87" s="89"/>
    </row>
    <row r="88" spans="2:11" ht="90" x14ac:dyDescent="0.25">
      <c r="B88" s="175" t="s">
        <v>542</v>
      </c>
      <c r="C88" s="173" t="s">
        <v>529</v>
      </c>
      <c r="D88" s="173" t="s">
        <v>533</v>
      </c>
      <c r="E88" s="169" t="s">
        <v>20</v>
      </c>
      <c r="F88" s="173" t="s">
        <v>553</v>
      </c>
      <c r="G88" s="174">
        <v>2000000</v>
      </c>
      <c r="H88" s="187">
        <f t="shared" si="6"/>
        <v>2000000</v>
      </c>
      <c r="I88" s="89"/>
      <c r="J88" s="173" t="s">
        <v>550</v>
      </c>
      <c r="K88" s="89"/>
    </row>
    <row r="89" spans="2:11" ht="90" x14ac:dyDescent="0.25">
      <c r="B89" s="175" t="s">
        <v>544</v>
      </c>
      <c r="C89" s="173" t="s">
        <v>559</v>
      </c>
      <c r="D89" s="173" t="s">
        <v>530</v>
      </c>
      <c r="E89" s="169" t="s">
        <v>20</v>
      </c>
      <c r="F89" s="173" t="s">
        <v>553</v>
      </c>
      <c r="G89" s="174">
        <v>4153483</v>
      </c>
      <c r="H89" s="187">
        <f t="shared" si="6"/>
        <v>4153483</v>
      </c>
      <c r="I89" s="89"/>
      <c r="J89" s="173" t="s">
        <v>550</v>
      </c>
      <c r="K89" s="89"/>
    </row>
    <row r="90" spans="2:11" ht="120" x14ac:dyDescent="0.25">
      <c r="B90" s="172" t="s">
        <v>560</v>
      </c>
      <c r="C90" s="173" t="s">
        <v>561</v>
      </c>
      <c r="D90" s="173" t="s">
        <v>562</v>
      </c>
      <c r="E90" s="169" t="s">
        <v>21</v>
      </c>
      <c r="F90" s="173" t="s">
        <v>553</v>
      </c>
      <c r="G90" s="174">
        <v>114744000</v>
      </c>
      <c r="H90" s="187">
        <f t="shared" si="6"/>
        <v>114744000</v>
      </c>
      <c r="I90" s="89"/>
      <c r="J90" s="173" t="s">
        <v>550</v>
      </c>
      <c r="K90" s="89"/>
    </row>
    <row r="91" spans="2:11" ht="120" x14ac:dyDescent="0.25">
      <c r="B91" s="177" t="s">
        <v>563</v>
      </c>
      <c r="C91" s="173" t="s">
        <v>561</v>
      </c>
      <c r="D91" s="173" t="s">
        <v>562</v>
      </c>
      <c r="E91" s="169" t="s">
        <v>21</v>
      </c>
      <c r="F91" s="173" t="s">
        <v>553</v>
      </c>
      <c r="G91" s="174">
        <v>22948800</v>
      </c>
      <c r="H91" s="187">
        <f t="shared" si="6"/>
        <v>22948800</v>
      </c>
      <c r="I91" s="89"/>
      <c r="J91" s="173" t="s">
        <v>550</v>
      </c>
      <c r="K91" s="89"/>
    </row>
    <row r="92" spans="2:11" ht="120" x14ac:dyDescent="0.25">
      <c r="B92" s="177" t="s">
        <v>564</v>
      </c>
      <c r="C92" s="173" t="s">
        <v>561</v>
      </c>
      <c r="D92" s="173" t="s">
        <v>562</v>
      </c>
      <c r="E92" s="169" t="s">
        <v>21</v>
      </c>
      <c r="F92" s="173" t="s">
        <v>553</v>
      </c>
      <c r="G92" s="174">
        <v>22948800</v>
      </c>
      <c r="H92" s="187">
        <f t="shared" si="6"/>
        <v>22948800</v>
      </c>
      <c r="I92" s="89"/>
      <c r="J92" s="173" t="s">
        <v>550</v>
      </c>
      <c r="K92" s="89"/>
    </row>
    <row r="93" spans="2:11" ht="120" x14ac:dyDescent="0.25">
      <c r="B93" s="177" t="s">
        <v>565</v>
      </c>
      <c r="C93" s="173" t="s">
        <v>556</v>
      </c>
      <c r="D93" s="173" t="s">
        <v>491</v>
      </c>
      <c r="E93" s="169" t="s">
        <v>21</v>
      </c>
      <c r="F93" s="173" t="s">
        <v>553</v>
      </c>
      <c r="G93" s="174">
        <v>7540320</v>
      </c>
      <c r="H93" s="187">
        <f t="shared" si="6"/>
        <v>7540320</v>
      </c>
      <c r="I93" s="89"/>
      <c r="J93" s="173" t="s">
        <v>550</v>
      </c>
      <c r="K93" s="89"/>
    </row>
    <row r="94" spans="2:11" ht="90" x14ac:dyDescent="0.25">
      <c r="B94" s="177" t="s">
        <v>566</v>
      </c>
      <c r="C94" s="173" t="s">
        <v>561</v>
      </c>
      <c r="D94" s="173" t="s">
        <v>13</v>
      </c>
      <c r="E94" s="169" t="s">
        <v>20</v>
      </c>
      <c r="F94" s="173" t="s">
        <v>553</v>
      </c>
      <c r="G94" s="174">
        <v>1092800</v>
      </c>
      <c r="H94" s="187">
        <f t="shared" si="6"/>
        <v>1092800</v>
      </c>
      <c r="I94" s="89"/>
      <c r="J94" s="173" t="s">
        <v>550</v>
      </c>
      <c r="K94" s="89"/>
    </row>
    <row r="95" spans="2:11" ht="90" x14ac:dyDescent="0.25">
      <c r="B95" s="177" t="s">
        <v>567</v>
      </c>
      <c r="C95" s="173" t="s">
        <v>561</v>
      </c>
      <c r="D95" s="173" t="s">
        <v>562</v>
      </c>
      <c r="E95" s="169" t="s">
        <v>20</v>
      </c>
      <c r="F95" s="173" t="s">
        <v>553</v>
      </c>
      <c r="G95" s="174">
        <v>5482000</v>
      </c>
      <c r="H95" s="187">
        <f t="shared" si="6"/>
        <v>5482000</v>
      </c>
      <c r="I95" s="89"/>
      <c r="J95" s="173" t="s">
        <v>550</v>
      </c>
      <c r="K95" s="89"/>
    </row>
    <row r="96" spans="2:11" ht="90" x14ac:dyDescent="0.25">
      <c r="B96" s="177" t="s">
        <v>546</v>
      </c>
      <c r="C96" s="173" t="s">
        <v>547</v>
      </c>
      <c r="D96" s="173" t="s">
        <v>491</v>
      </c>
      <c r="E96" s="169" t="s">
        <v>20</v>
      </c>
      <c r="F96" s="173" t="s">
        <v>553</v>
      </c>
      <c r="G96" s="174">
        <v>3500000</v>
      </c>
      <c r="H96" s="187">
        <f t="shared" si="6"/>
        <v>3500000</v>
      </c>
      <c r="I96" s="89"/>
      <c r="J96" s="173" t="s">
        <v>550</v>
      </c>
      <c r="K96" s="89"/>
    </row>
    <row r="97" spans="2:11" x14ac:dyDescent="0.25">
      <c r="B97" s="178"/>
      <c r="C97" s="178"/>
      <c r="D97" s="178"/>
      <c r="E97" s="178"/>
      <c r="F97" s="178"/>
      <c r="G97" s="179"/>
      <c r="H97" s="178"/>
      <c r="I97" s="178"/>
      <c r="J97" s="178"/>
      <c r="K97" s="178"/>
    </row>
    <row r="98" spans="2:11" x14ac:dyDescent="0.25">
      <c r="B98" s="178"/>
      <c r="C98" s="178"/>
      <c r="D98" s="178"/>
      <c r="E98" s="178"/>
      <c r="F98" s="178"/>
      <c r="G98" s="179"/>
      <c r="H98" s="178"/>
      <c r="I98" s="178"/>
      <c r="J98" s="178"/>
      <c r="K98" s="178"/>
    </row>
    <row r="99" spans="2:11" ht="120" x14ac:dyDescent="0.25">
      <c r="B99" s="172" t="s">
        <v>552</v>
      </c>
      <c r="C99" s="173" t="s">
        <v>524</v>
      </c>
      <c r="D99" s="173" t="s">
        <v>42</v>
      </c>
      <c r="E99" s="169" t="s">
        <v>21</v>
      </c>
      <c r="F99" s="173" t="s">
        <v>553</v>
      </c>
      <c r="G99" s="174">
        <v>31254080</v>
      </c>
      <c r="H99" s="187">
        <f>+G99</f>
        <v>31254080</v>
      </c>
      <c r="I99" s="89"/>
      <c r="J99" s="173" t="s">
        <v>551</v>
      </c>
      <c r="K99" s="89"/>
    </row>
    <row r="100" spans="2:11" ht="120" x14ac:dyDescent="0.25">
      <c r="B100" s="172" t="s">
        <v>568</v>
      </c>
      <c r="C100" s="173" t="s">
        <v>529</v>
      </c>
      <c r="D100" s="173" t="s">
        <v>91</v>
      </c>
      <c r="E100" s="169" t="s">
        <v>21</v>
      </c>
      <c r="F100" s="173" t="s">
        <v>553</v>
      </c>
      <c r="G100" s="174">
        <v>103816000</v>
      </c>
      <c r="H100" s="187">
        <f>+G100</f>
        <v>103816000</v>
      </c>
      <c r="I100" s="89"/>
      <c r="J100" s="173" t="s">
        <v>551</v>
      </c>
      <c r="K100" s="89"/>
    </row>
    <row r="101" spans="2:11" ht="120" x14ac:dyDescent="0.25">
      <c r="B101" s="175" t="s">
        <v>555</v>
      </c>
      <c r="C101" s="173" t="s">
        <v>556</v>
      </c>
      <c r="D101" s="173" t="s">
        <v>491</v>
      </c>
      <c r="E101" s="169" t="s">
        <v>21</v>
      </c>
      <c r="F101" s="173" t="s">
        <v>553</v>
      </c>
      <c r="G101" s="174">
        <v>17734067.68</v>
      </c>
      <c r="H101" s="187">
        <f t="shared" ref="H101:H111" si="7">+G101</f>
        <v>17734067.68</v>
      </c>
      <c r="I101" s="89"/>
      <c r="J101" s="173" t="s">
        <v>551</v>
      </c>
      <c r="K101" s="89"/>
    </row>
    <row r="102" spans="2:11" ht="90" x14ac:dyDescent="0.25">
      <c r="B102" s="176" t="s">
        <v>557</v>
      </c>
      <c r="C102" s="173" t="s">
        <v>558</v>
      </c>
      <c r="D102" s="173" t="s">
        <v>13</v>
      </c>
      <c r="E102" s="169" t="s">
        <v>20</v>
      </c>
      <c r="F102" s="173" t="s">
        <v>553</v>
      </c>
      <c r="G102" s="174">
        <v>9265587</v>
      </c>
      <c r="H102" s="187">
        <f t="shared" si="7"/>
        <v>9265587</v>
      </c>
      <c r="I102" s="89"/>
      <c r="J102" s="173" t="s">
        <v>551</v>
      </c>
      <c r="K102" s="89"/>
    </row>
    <row r="103" spans="2:11" ht="90" x14ac:dyDescent="0.25">
      <c r="B103" s="175" t="s">
        <v>542</v>
      </c>
      <c r="C103" s="173" t="s">
        <v>529</v>
      </c>
      <c r="D103" s="173" t="s">
        <v>533</v>
      </c>
      <c r="E103" s="169" t="s">
        <v>20</v>
      </c>
      <c r="F103" s="173" t="s">
        <v>553</v>
      </c>
      <c r="G103" s="174">
        <v>2000000</v>
      </c>
      <c r="H103" s="187">
        <f t="shared" si="7"/>
        <v>2000000</v>
      </c>
      <c r="I103" s="89"/>
      <c r="J103" s="173" t="s">
        <v>551</v>
      </c>
      <c r="K103" s="89"/>
    </row>
    <row r="104" spans="2:11" ht="90" x14ac:dyDescent="0.25">
      <c r="B104" s="175" t="s">
        <v>544</v>
      </c>
      <c r="C104" s="173" t="s">
        <v>559</v>
      </c>
      <c r="D104" s="173" t="s">
        <v>530</v>
      </c>
      <c r="E104" s="169" t="s">
        <v>20</v>
      </c>
      <c r="F104" s="173" t="s">
        <v>553</v>
      </c>
      <c r="G104" s="174">
        <v>4640183</v>
      </c>
      <c r="H104" s="187">
        <f t="shared" si="7"/>
        <v>4640183</v>
      </c>
      <c r="I104" s="89"/>
      <c r="J104" s="173" t="s">
        <v>551</v>
      </c>
      <c r="K104" s="89"/>
    </row>
    <row r="105" spans="2:11" ht="120" x14ac:dyDescent="0.25">
      <c r="B105" s="172" t="s">
        <v>560</v>
      </c>
      <c r="C105" s="173" t="s">
        <v>561</v>
      </c>
      <c r="D105" s="173" t="s">
        <v>562</v>
      </c>
      <c r="E105" s="169" t="s">
        <v>21</v>
      </c>
      <c r="F105" s="173" t="s">
        <v>553</v>
      </c>
      <c r="G105" s="174">
        <v>114744000</v>
      </c>
      <c r="H105" s="187">
        <f t="shared" si="7"/>
        <v>114744000</v>
      </c>
      <c r="I105" s="89"/>
      <c r="J105" s="173" t="s">
        <v>551</v>
      </c>
      <c r="K105" s="89"/>
    </row>
    <row r="106" spans="2:11" ht="120" x14ac:dyDescent="0.25">
      <c r="B106" s="177" t="s">
        <v>563</v>
      </c>
      <c r="C106" s="173" t="s">
        <v>561</v>
      </c>
      <c r="D106" s="173" t="s">
        <v>562</v>
      </c>
      <c r="E106" s="169" t="s">
        <v>21</v>
      </c>
      <c r="F106" s="173" t="s">
        <v>553</v>
      </c>
      <c r="G106" s="174">
        <v>22948800</v>
      </c>
      <c r="H106" s="187">
        <f t="shared" si="7"/>
        <v>22948800</v>
      </c>
      <c r="I106" s="89"/>
      <c r="J106" s="173" t="s">
        <v>551</v>
      </c>
      <c r="K106" s="89"/>
    </row>
    <row r="107" spans="2:11" ht="120" x14ac:dyDescent="0.25">
      <c r="B107" s="177" t="s">
        <v>564</v>
      </c>
      <c r="C107" s="173" t="s">
        <v>561</v>
      </c>
      <c r="D107" s="173" t="s">
        <v>562</v>
      </c>
      <c r="E107" s="169" t="s">
        <v>21</v>
      </c>
      <c r="F107" s="173" t="s">
        <v>553</v>
      </c>
      <c r="G107" s="174">
        <v>22948800</v>
      </c>
      <c r="H107" s="187">
        <f t="shared" si="7"/>
        <v>22948800</v>
      </c>
      <c r="I107" s="89"/>
      <c r="J107" s="173" t="s">
        <v>551</v>
      </c>
      <c r="K107" s="89"/>
    </row>
    <row r="108" spans="2:11" ht="90" x14ac:dyDescent="0.25">
      <c r="B108" s="177" t="s">
        <v>565</v>
      </c>
      <c r="C108" s="173" t="s">
        <v>556</v>
      </c>
      <c r="D108" s="173" t="s">
        <v>491</v>
      </c>
      <c r="E108" s="169" t="s">
        <v>20</v>
      </c>
      <c r="F108" s="173" t="s">
        <v>553</v>
      </c>
      <c r="G108" s="174">
        <v>7540320</v>
      </c>
      <c r="H108" s="187">
        <f t="shared" si="7"/>
        <v>7540320</v>
      </c>
      <c r="I108" s="89"/>
      <c r="J108" s="173" t="s">
        <v>551</v>
      </c>
      <c r="K108" s="89"/>
    </row>
    <row r="109" spans="2:11" ht="90" x14ac:dyDescent="0.25">
      <c r="B109" s="177" t="s">
        <v>566</v>
      </c>
      <c r="C109" s="173" t="s">
        <v>561</v>
      </c>
      <c r="D109" s="173" t="s">
        <v>13</v>
      </c>
      <c r="E109" s="169" t="s">
        <v>20</v>
      </c>
      <c r="F109" s="173" t="s">
        <v>553</v>
      </c>
      <c r="G109" s="174">
        <v>1092800</v>
      </c>
      <c r="H109" s="187">
        <f t="shared" si="7"/>
        <v>1092800</v>
      </c>
      <c r="I109" s="89"/>
      <c r="J109" s="173" t="s">
        <v>551</v>
      </c>
      <c r="K109" s="89"/>
    </row>
    <row r="110" spans="2:11" ht="90" x14ac:dyDescent="0.25">
      <c r="B110" s="177" t="s">
        <v>567</v>
      </c>
      <c r="C110" s="173" t="s">
        <v>561</v>
      </c>
      <c r="D110" s="173" t="s">
        <v>562</v>
      </c>
      <c r="E110" s="169" t="s">
        <v>20</v>
      </c>
      <c r="F110" s="173" t="s">
        <v>553</v>
      </c>
      <c r="G110" s="174">
        <v>5482000</v>
      </c>
      <c r="H110" s="187">
        <f t="shared" si="7"/>
        <v>5482000</v>
      </c>
      <c r="I110" s="89"/>
      <c r="J110" s="173" t="s">
        <v>551</v>
      </c>
      <c r="K110" s="89"/>
    </row>
    <row r="111" spans="2:11" ht="90" x14ac:dyDescent="0.25">
      <c r="B111" s="177" t="s">
        <v>546</v>
      </c>
      <c r="C111" s="173" t="s">
        <v>547</v>
      </c>
      <c r="D111" s="173" t="s">
        <v>491</v>
      </c>
      <c r="E111" s="169" t="s">
        <v>20</v>
      </c>
      <c r="F111" s="173" t="s">
        <v>553</v>
      </c>
      <c r="G111" s="174">
        <v>3500000</v>
      </c>
      <c r="H111" s="187">
        <f t="shared" si="7"/>
        <v>3500000</v>
      </c>
      <c r="I111" s="89"/>
      <c r="J111" s="173" t="s">
        <v>551</v>
      </c>
      <c r="K111" s="89"/>
    </row>
    <row r="112" spans="2:11" ht="120" x14ac:dyDescent="0.25">
      <c r="B112" s="166" t="s">
        <v>570</v>
      </c>
      <c r="C112" s="164" t="s">
        <v>571</v>
      </c>
      <c r="D112" s="164" t="s">
        <v>525</v>
      </c>
      <c r="E112" s="169" t="s">
        <v>21</v>
      </c>
      <c r="F112" s="164" t="s">
        <v>572</v>
      </c>
      <c r="G112" s="165">
        <v>42900000</v>
      </c>
      <c r="H112" s="187">
        <f>+G112</f>
        <v>42900000</v>
      </c>
      <c r="I112" s="89"/>
      <c r="J112" s="164" t="s">
        <v>573</v>
      </c>
      <c r="K112" s="89"/>
    </row>
    <row r="113" spans="2:11" ht="120" x14ac:dyDescent="0.25">
      <c r="B113" s="168" t="s">
        <v>574</v>
      </c>
      <c r="C113" s="164" t="s">
        <v>575</v>
      </c>
      <c r="D113" s="164" t="s">
        <v>576</v>
      </c>
      <c r="E113" s="169" t="s">
        <v>21</v>
      </c>
      <c r="F113" s="164" t="s">
        <v>572</v>
      </c>
      <c r="G113" s="165">
        <v>16199324</v>
      </c>
      <c r="H113" s="187">
        <f t="shared" ref="H113:H114" si="8">+G113</f>
        <v>16199324</v>
      </c>
      <c r="I113" s="89"/>
      <c r="J113" s="164" t="s">
        <v>573</v>
      </c>
      <c r="K113" s="89"/>
    </row>
    <row r="114" spans="2:11" ht="90" x14ac:dyDescent="0.25">
      <c r="B114" s="168" t="s">
        <v>577</v>
      </c>
      <c r="C114" s="164" t="s">
        <v>578</v>
      </c>
      <c r="D114" s="164" t="s">
        <v>530</v>
      </c>
      <c r="E114" s="169" t="s">
        <v>20</v>
      </c>
      <c r="F114" s="164" t="s">
        <v>572</v>
      </c>
      <c r="G114" s="165">
        <v>10000000</v>
      </c>
      <c r="H114" s="187">
        <f t="shared" si="8"/>
        <v>10000000</v>
      </c>
      <c r="I114" s="89"/>
      <c r="J114" s="164" t="s">
        <v>573</v>
      </c>
      <c r="K114" s="89"/>
    </row>
    <row r="115" spans="2:11" ht="120" x14ac:dyDescent="0.25">
      <c r="B115" s="166" t="s">
        <v>579</v>
      </c>
      <c r="C115" s="164" t="s">
        <v>571</v>
      </c>
      <c r="D115" s="164" t="s">
        <v>525</v>
      </c>
      <c r="E115" s="169" t="s">
        <v>21</v>
      </c>
      <c r="F115" s="164" t="s">
        <v>572</v>
      </c>
      <c r="G115" s="165">
        <v>34332449.25</v>
      </c>
      <c r="H115" s="187">
        <f>+G115</f>
        <v>34332449.25</v>
      </c>
      <c r="I115" s="89"/>
      <c r="J115" s="164" t="s">
        <v>573</v>
      </c>
      <c r="K115" s="89"/>
    </row>
    <row r="116" spans="2:11" ht="120" x14ac:dyDescent="0.25">
      <c r="B116" s="157" t="s">
        <v>513</v>
      </c>
      <c r="C116" s="1">
        <v>45778</v>
      </c>
      <c r="D116" s="160" t="s">
        <v>503</v>
      </c>
      <c r="E116" s="7" t="s">
        <v>21</v>
      </c>
      <c r="F116" s="158" t="s">
        <v>504</v>
      </c>
      <c r="G116" s="10">
        <v>1167564</v>
      </c>
      <c r="H116" s="10">
        <v>1167564</v>
      </c>
      <c r="I116" s="10"/>
      <c r="J116" s="7" t="s">
        <v>505</v>
      </c>
      <c r="K116" s="5" t="s">
        <v>17</v>
      </c>
    </row>
  </sheetData>
  <sheetProtection sheet="1" insertColumns="0" insertRows="0" deleteColumns="0" deleteRows="0"/>
  <mergeCells count="1">
    <mergeCell ref="B1:B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'C:\Users\ADMIN.DESKTOP-1PLNJRH\Downloads\[PAA Servicios Sociales 2024.xlsx]Hoja3'!#REF!</xm:f>
          </x14:formula1>
          <xm:sqref>E54:E66 E69:E81 E84:E96 E99:E115 E8:E51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PAA 2024- DEPARTAMENTALES</vt:lpstr>
      <vt:lpstr>NIVEL CENTRAL</vt:lpstr>
      <vt:lpstr>Hoja3</vt:lpstr>
      <vt:lpstr>MODIFICACIÓN</vt:lpstr>
      <vt:lpstr>Servicios-Ley 115</vt:lpstr>
      <vt:lpstr>FOSFEC</vt:lpstr>
      <vt:lpstr>creditos</vt:lpstr>
      <vt:lpstr>Foniñez</vt:lpstr>
      <vt:lpstr>'PAA 2024- DEPARTAMENTALES'!Área_de_impresión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2024-01-18T20:44:38Z</cp:lastPrinted>
  <dcterms:created xsi:type="dcterms:W3CDTF">2019-02-15T14:02:24Z</dcterms:created>
  <dcterms:modified xsi:type="dcterms:W3CDTF">2024-07-30T14:10:03Z</dcterms:modified>
</cp:coreProperties>
</file>